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TP\ITP módosítás_2016szeptember\2016_október\"/>
    </mc:Choice>
  </mc:AlternateContent>
  <bookViews>
    <workbookView xWindow="0" yWindow="0" windowWidth="19200" windowHeight="10995" activeTab="1"/>
  </bookViews>
  <sheets>
    <sheet name="1.) Megye_ITP_3. fejezet" sheetId="1" r:id="rId1"/>
    <sheet name="2.) ÚJ_Megye_ITP_3.fej. folyt." sheetId="2" r:id="rId2"/>
    <sheet name="3.) Megye_ITP_4. fejezet" sheetId="3" r:id="rId3"/>
    <sheet name="4.) Megye_ITP_5. fejezet " sheetId="4" r:id="rId4"/>
  </sheets>
  <definedNames>
    <definedName name="_xlnm.Print_Titles" localSheetId="2">'3.) Megye_ITP_4. fejezet'!$B:$D,'3.) Megye_ITP_4. fejezet'!$28:$28</definedName>
    <definedName name="_xlnm.Print_Titles" localSheetId="3">'4.) Megye_ITP_5. fejezet '!$B:$D</definedName>
    <definedName name="_xlnm.Print_Area" localSheetId="0">'1.) Megye_ITP_3. fejezet'!$B$2:$O$22,'1.) Megye_ITP_3. fejezet'!$R$10:$T$21,'1.) Megye_ITP_3. fejezet'!$R$28:$U$43</definedName>
    <definedName name="_xlnm.Print_Area" localSheetId="1">'2.) ÚJ_Megye_ITP_3.fej. folyt.'!$B$2:$AR$89</definedName>
    <definedName name="_xlnm.Print_Area" localSheetId="2">'3.) Megye_ITP_4. fejezet'!$B$28:$T$71</definedName>
    <definedName name="_xlnm.Print_Area" localSheetId="3">'4.) Megye_ITP_5. fejezet '!$A$5:$U$26</definedName>
    <definedName name="Z_61A608A9_11E4_4CB5_83CB_39E566B41634_.wvu.PrintArea" localSheetId="0" hidden="1">'1.) Megye_ITP_3. fejezet'!$B$2:$O$22,'1.) Megye_ITP_3. fejezet'!$R$10:$T$21,'1.) Megye_ITP_3. fejezet'!$R$28:$U$43</definedName>
    <definedName name="Z_61A608A9_11E4_4CB5_83CB_39E566B41634_.wvu.PrintArea" localSheetId="1" hidden="1">'2.) ÚJ_Megye_ITP_3.fej. folyt.'!$B$2:$AR$89</definedName>
    <definedName name="Z_61A608A9_11E4_4CB5_83CB_39E566B41634_.wvu.PrintArea" localSheetId="2" hidden="1">'3.) Megye_ITP_4. fejezet'!$B$28:$T$71</definedName>
    <definedName name="Z_61A608A9_11E4_4CB5_83CB_39E566B41634_.wvu.PrintArea" localSheetId="3" hidden="1">'4.) Megye_ITP_5. fejezet '!$A$5:$U$26</definedName>
    <definedName name="Z_61A608A9_11E4_4CB5_83CB_39E566B41634_.wvu.PrintTitles" localSheetId="2" hidden="1">'3.) Megye_ITP_4. fejezet'!$B:$D,'3.) Megye_ITP_4. fejezet'!$28:$28</definedName>
    <definedName name="Z_61A608A9_11E4_4CB5_83CB_39E566B41634_.wvu.PrintTitles" localSheetId="3" hidden="1">'4.) Megye_ITP_5. fejezet '!$B:$D</definedName>
  </definedNames>
  <calcPr calcId="152511" calcOnSave="0" concurrentCalc="0"/>
  <customWorkbookViews>
    <customWorkbookView name="Tóthné Nagyváradi Tímea - Egyéni nézet" guid="{61A608A9-11E4-4CB5-83CB-39E566B41634}" mergeInterval="0" personalView="1" maximized="1" windowWidth="1916" windowHeight="855" activeSheetId="1" showComments="commIndAndComment"/>
  </customWorkbookViews>
</workbook>
</file>

<file path=xl/calcChain.xml><?xml version="1.0" encoding="utf-8"?>
<calcChain xmlns="http://schemas.openxmlformats.org/spreadsheetml/2006/main">
  <c r="E30" i="3" l="1"/>
  <c r="J34" i="3"/>
  <c r="I16" i="3"/>
  <c r="N22" i="1"/>
  <c r="R27" i="4"/>
  <c r="G27" i="4"/>
  <c r="H27" i="4"/>
  <c r="I27" i="4"/>
  <c r="J27" i="4"/>
  <c r="K27" i="4"/>
  <c r="L27" i="4"/>
  <c r="M27" i="4"/>
  <c r="N27" i="4"/>
  <c r="O27" i="4"/>
  <c r="P27" i="4"/>
  <c r="Q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F27" i="4"/>
  <c r="AJ15" i="4"/>
  <c r="AJ16" i="4"/>
  <c r="E16" i="4"/>
  <c r="AK16" i="4"/>
  <c r="AJ17" i="4"/>
  <c r="E17" i="4"/>
  <c r="AK17" i="4"/>
  <c r="AJ18" i="4"/>
  <c r="E18" i="4"/>
  <c r="AK18" i="4"/>
  <c r="AJ19" i="4"/>
  <c r="AJ20" i="4"/>
  <c r="E20" i="4"/>
  <c r="AK20" i="4"/>
  <c r="AJ21" i="4"/>
  <c r="AJ22" i="4"/>
  <c r="E22" i="4"/>
  <c r="AK22" i="4"/>
  <c r="AJ23" i="4"/>
  <c r="AJ24" i="4"/>
  <c r="E24" i="4"/>
  <c r="AK24" i="4"/>
  <c r="AJ25" i="4"/>
  <c r="E25" i="4"/>
  <c r="AK25" i="4"/>
  <c r="AJ26" i="4"/>
  <c r="E26" i="4"/>
  <c r="AK26" i="4"/>
  <c r="AJ14" i="4"/>
  <c r="I20" i="3"/>
  <c r="I19" i="3"/>
  <c r="I18" i="3"/>
  <c r="I15" i="3"/>
  <c r="F20" i="3"/>
  <c r="F19" i="3"/>
  <c r="F18" i="3"/>
  <c r="F16" i="3"/>
  <c r="F15" i="3"/>
  <c r="C21" i="1"/>
  <c r="I24" i="3"/>
  <c r="F24" i="3"/>
  <c r="E71" i="3"/>
  <c r="G71" i="3"/>
  <c r="J71" i="3"/>
  <c r="C20" i="1"/>
  <c r="D21" i="1"/>
  <c r="C22" i="1"/>
  <c r="D22" i="1"/>
  <c r="E22" i="1"/>
  <c r="F22" i="1"/>
  <c r="G22" i="1"/>
  <c r="H22" i="1"/>
  <c r="I22" i="1"/>
  <c r="J22" i="1"/>
  <c r="K22" i="1"/>
  <c r="L22" i="1"/>
  <c r="M22" i="1"/>
  <c r="O22" i="1"/>
  <c r="P22" i="1"/>
  <c r="O21" i="1"/>
  <c r="N21" i="1"/>
  <c r="M21" i="1"/>
  <c r="M20" i="1"/>
  <c r="M23" i="1"/>
  <c r="M24" i="1"/>
  <c r="L21" i="1"/>
  <c r="L20" i="1"/>
  <c r="L23" i="1"/>
  <c r="L24" i="1"/>
  <c r="K21" i="1"/>
  <c r="J21" i="1"/>
  <c r="I21" i="1"/>
  <c r="H21" i="1"/>
  <c r="G21" i="1"/>
  <c r="F21" i="1"/>
  <c r="E21" i="1"/>
  <c r="D20" i="1"/>
  <c r="E20" i="1"/>
  <c r="E23" i="1"/>
  <c r="E24" i="1"/>
  <c r="F20" i="1"/>
  <c r="F23" i="1"/>
  <c r="F24" i="1"/>
  <c r="G20" i="1"/>
  <c r="H20" i="1"/>
  <c r="H23" i="1"/>
  <c r="H24" i="1"/>
  <c r="I20" i="1"/>
  <c r="I23" i="1"/>
  <c r="I24" i="1"/>
  <c r="J20" i="1"/>
  <c r="J23" i="1"/>
  <c r="J24" i="1"/>
  <c r="K20" i="1"/>
  <c r="K23" i="1"/>
  <c r="K24" i="1"/>
  <c r="N20" i="1"/>
  <c r="N23" i="1"/>
  <c r="N24" i="1"/>
  <c r="O20" i="1"/>
  <c r="O23" i="1"/>
  <c r="O24" i="1"/>
  <c r="E69" i="3"/>
  <c r="G69" i="3"/>
  <c r="E63" i="3"/>
  <c r="J67" i="3"/>
  <c r="E59" i="3"/>
  <c r="J59" i="3"/>
  <c r="E37" i="3"/>
  <c r="J37" i="3"/>
  <c r="J32" i="3"/>
  <c r="E53" i="3"/>
  <c r="J54" i="3"/>
  <c r="E49" i="3"/>
  <c r="J50" i="3"/>
  <c r="E42" i="3"/>
  <c r="J45" i="3"/>
  <c r="E36" i="3"/>
  <c r="J36" i="3"/>
  <c r="E70" i="3"/>
  <c r="J70" i="3"/>
  <c r="E62" i="3"/>
  <c r="J62" i="3"/>
  <c r="E35" i="3"/>
  <c r="J35" i="3"/>
  <c r="D9" i="3"/>
  <c r="P14" i="1"/>
  <c r="D10" i="3"/>
  <c r="D11" i="3"/>
  <c r="F23" i="3"/>
  <c r="F22" i="3"/>
  <c r="F21" i="3"/>
  <c r="F17" i="3"/>
  <c r="I17" i="3"/>
  <c r="I23" i="3"/>
  <c r="I22" i="3"/>
  <c r="I21" i="3"/>
  <c r="D5" i="3"/>
  <c r="G49" i="2"/>
  <c r="H81" i="2"/>
  <c r="H82" i="2"/>
  <c r="H83" i="2"/>
  <c r="H84" i="2"/>
  <c r="H85" i="2"/>
  <c r="H86" i="2"/>
  <c r="F86" i="2"/>
  <c r="G86" i="2"/>
  <c r="E86" i="2"/>
  <c r="F70" i="2"/>
  <c r="E70" i="2"/>
  <c r="G70" i="2"/>
  <c r="F19" i="2"/>
  <c r="G19" i="2"/>
  <c r="H19" i="2"/>
  <c r="E19" i="2"/>
  <c r="E36" i="2"/>
  <c r="F53" i="2"/>
  <c r="E53" i="2"/>
  <c r="G80" i="2"/>
  <c r="F80" i="2"/>
  <c r="E80" i="2"/>
  <c r="G64" i="2"/>
  <c r="E64" i="2"/>
  <c r="F64" i="2"/>
  <c r="H64" i="2"/>
  <c r="F47" i="2"/>
  <c r="E47" i="2"/>
  <c r="E30" i="2"/>
  <c r="H13" i="2"/>
  <c r="G13" i="2"/>
  <c r="F13" i="2"/>
  <c r="E13" i="2"/>
  <c r="D8" i="2"/>
  <c r="M18" i="1"/>
  <c r="S34" i="1"/>
  <c r="J18" i="1"/>
  <c r="S33" i="1"/>
  <c r="H18" i="1"/>
  <c r="S32" i="1"/>
  <c r="G18" i="1"/>
  <c r="S31" i="1"/>
  <c r="C18" i="1"/>
  <c r="S30" i="1"/>
  <c r="E23" i="4"/>
  <c r="AK23" i="4"/>
  <c r="E21" i="4"/>
  <c r="E19" i="4"/>
  <c r="AK19" i="4"/>
  <c r="E15" i="4"/>
  <c r="AK15" i="4"/>
  <c r="E14" i="4"/>
  <c r="P19" i="1"/>
  <c r="C15" i="1"/>
  <c r="F17" i="1"/>
  <c r="F31" i="1"/>
  <c r="E17" i="1"/>
  <c r="E31" i="1"/>
  <c r="G15" i="1"/>
  <c r="G17" i="1"/>
  <c r="J15" i="1"/>
  <c r="J17" i="1"/>
  <c r="J31" i="1"/>
  <c r="M15" i="1"/>
  <c r="M17" i="1"/>
  <c r="M31" i="1"/>
  <c r="C17" i="1"/>
  <c r="C31" i="1"/>
  <c r="O32" i="1"/>
  <c r="D32" i="1"/>
  <c r="E32" i="1"/>
  <c r="F32" i="1"/>
  <c r="G32" i="1"/>
  <c r="H32" i="1"/>
  <c r="I32" i="1"/>
  <c r="J32" i="1"/>
  <c r="K32" i="1"/>
  <c r="L32" i="1"/>
  <c r="M32" i="1"/>
  <c r="N32" i="1"/>
  <c r="C32" i="1"/>
  <c r="H80" i="2"/>
  <c r="G50" i="2"/>
  <c r="H69" i="2"/>
  <c r="G47" i="2"/>
  <c r="P16" i="1"/>
  <c r="C10" i="4"/>
  <c r="C9" i="4"/>
  <c r="C8" i="4"/>
  <c r="G48" i="2"/>
  <c r="I15" i="2"/>
  <c r="H67" i="2"/>
  <c r="I16" i="2"/>
  <c r="G52" i="2"/>
  <c r="I18" i="2"/>
  <c r="I14" i="2"/>
  <c r="I17" i="2"/>
  <c r="I19" i="2"/>
  <c r="G51" i="2"/>
  <c r="H68" i="2"/>
  <c r="H66" i="2"/>
  <c r="H65" i="2"/>
  <c r="H70" i="2"/>
  <c r="AK21" i="4"/>
  <c r="I13" i="2"/>
  <c r="E27" i="4"/>
  <c r="P18" i="1"/>
  <c r="AK14" i="4"/>
  <c r="D17" i="1"/>
  <c r="D31" i="1"/>
  <c r="O17" i="1"/>
  <c r="O31" i="1"/>
  <c r="N17" i="1"/>
  <c r="N31" i="1"/>
  <c r="I71" i="3"/>
  <c r="I66" i="3"/>
  <c r="I62" i="3"/>
  <c r="I57" i="3"/>
  <c r="I53" i="3"/>
  <c r="I49" i="3"/>
  <c r="I44" i="3"/>
  <c r="I39" i="3"/>
  <c r="I35" i="3"/>
  <c r="I31" i="3"/>
  <c r="I70" i="3"/>
  <c r="I65" i="3"/>
  <c r="I61" i="3"/>
  <c r="I56" i="3"/>
  <c r="I52" i="3"/>
  <c r="I47" i="3"/>
  <c r="I43" i="3"/>
  <c r="I38" i="3"/>
  <c r="I34" i="3"/>
  <c r="I30" i="3"/>
  <c r="I69" i="3"/>
  <c r="I64" i="3"/>
  <c r="I60" i="3"/>
  <c r="I55" i="3"/>
  <c r="I51" i="3"/>
  <c r="I46" i="3"/>
  <c r="I42" i="3"/>
  <c r="I37" i="3"/>
  <c r="I33" i="3"/>
  <c r="I67" i="3"/>
  <c r="I63" i="3"/>
  <c r="I59" i="3"/>
  <c r="I54" i="3"/>
  <c r="I50" i="3"/>
  <c r="I45" i="3"/>
  <c r="I40" i="3"/>
  <c r="I36" i="3"/>
  <c r="I32" i="3"/>
  <c r="G31" i="1"/>
  <c r="G55" i="3"/>
  <c r="J33" i="3"/>
  <c r="J38" i="3"/>
  <c r="J42" i="3"/>
  <c r="J46" i="3"/>
  <c r="J51" i="3"/>
  <c r="J55" i="3"/>
  <c r="J60" i="3"/>
  <c r="J64" i="3"/>
  <c r="J69" i="3"/>
  <c r="K17" i="1"/>
  <c r="K31" i="1"/>
  <c r="H15" i="1"/>
  <c r="P15" i="1"/>
  <c r="G33" i="3"/>
  <c r="G60" i="3"/>
  <c r="G36" i="3"/>
  <c r="J30" i="3"/>
  <c r="J39" i="3"/>
  <c r="J43" i="3"/>
  <c r="J47" i="3"/>
  <c r="J52" i="3"/>
  <c r="J56" i="3"/>
  <c r="J61" i="3"/>
  <c r="J65" i="3"/>
  <c r="G42" i="3"/>
  <c r="J31" i="3"/>
  <c r="J40" i="3"/>
  <c r="J44" i="3"/>
  <c r="J49" i="3"/>
  <c r="J53" i="3"/>
  <c r="J57" i="3"/>
  <c r="J66" i="3"/>
  <c r="L17" i="1"/>
  <c r="L31" i="1"/>
  <c r="G37" i="3"/>
  <c r="G63" i="3"/>
  <c r="G52" i="3"/>
  <c r="J63" i="3"/>
  <c r="I17" i="1"/>
  <c r="I31" i="1"/>
  <c r="H17" i="1"/>
  <c r="H31" i="1"/>
  <c r="P17" i="1"/>
  <c r="D23" i="1"/>
  <c r="D24" i="1"/>
  <c r="G23" i="1"/>
  <c r="G24" i="1"/>
  <c r="P21" i="1"/>
  <c r="AJ27" i="4"/>
  <c r="AK27" i="4"/>
  <c r="P20" i="1"/>
  <c r="C23" i="1"/>
  <c r="C24" i="1"/>
  <c r="P24" i="1"/>
  <c r="G53" i="2"/>
  <c r="P23" i="1"/>
</calcChain>
</file>

<file path=xl/comments1.xml><?xml version="1.0" encoding="utf-8"?>
<comments xmlns="http://schemas.openxmlformats.org/spreadsheetml/2006/main">
  <authors>
    <author>Tóthné Nagyváradi Tímea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Tóthné Nagyváradi Tímea:</t>
        </r>
        <r>
          <rPr>
            <sz val="9"/>
            <color indexed="81"/>
            <rFont val="Tahoma"/>
            <family val="2"/>
            <charset val="238"/>
          </rPr>
          <t xml:space="preserve">
A 17. sorhoz képest eltérés van. Kérem indokolni.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38"/>
          </rPr>
          <t>Tóthné Nagyváradi Tímea:</t>
        </r>
        <r>
          <rPr>
            <sz val="9"/>
            <color indexed="81"/>
            <rFont val="Tahoma"/>
            <family val="2"/>
            <charset val="238"/>
          </rPr>
          <t xml:space="preserve">
A 17. sorhoz képest eltérés van. Kérem indokolni.</t>
        </r>
      </text>
    </comment>
  </commentList>
</comments>
</file>

<file path=xl/comments2.xml><?xml version="1.0" encoding="utf-8"?>
<comments xmlns="http://schemas.openxmlformats.org/spreadsheetml/2006/main">
  <authors>
    <author>Tóthné Nagyváradi Tímea</author>
    <author>Csordas.Eniko</author>
    <author>Maczik.Erika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  <charset val="238"/>
          </rPr>
          <t>Tóthné Nagyváradi Tímea:</t>
        </r>
        <r>
          <rPr>
            <sz val="9"/>
            <color indexed="81"/>
            <rFont val="Tahoma"/>
            <family val="2"/>
            <charset val="238"/>
          </rPr>
          <t xml:space="preserve">
Mivel már megjelent forrásról van szó, nem lehet visszamenőleg más módot megadni, vagyis maradnia kell az eredeti módban (kedvezményezetti).</t>
        </r>
      </text>
    </comment>
    <comment ref="F17" authorId="1" shapeId="0">
      <text>
        <r>
          <rPr>
            <b/>
            <sz val="9"/>
            <color indexed="81"/>
            <rFont val="Segoe UI"/>
            <charset val="1"/>
          </rPr>
          <t>Csordas.Eniko:</t>
        </r>
        <r>
          <rPr>
            <sz val="9"/>
            <color indexed="81"/>
            <rFont val="Segoe UI"/>
            <charset val="1"/>
          </rPr>
          <t xml:space="preserve">
Felhívásnak megfelelően módosításra, pontosításra került.</t>
        </r>
      </text>
    </comment>
    <comment ref="F25" authorId="2" shapeId="0">
      <text>
        <r>
          <rPr>
            <b/>
            <sz val="9"/>
            <color indexed="81"/>
            <rFont val="Segoe UI"/>
            <charset val="1"/>
          </rPr>
          <t>Maczik.Erika:</t>
        </r>
        <r>
          <rPr>
            <sz val="9"/>
            <color indexed="81"/>
            <rFont val="Segoe UI"/>
            <charset val="1"/>
          </rPr>
          <t xml:space="preserve">
A szakmai indoklás feltüntetésre került.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38"/>
          </rPr>
          <t>Tóthné Nagyváradi Tímea:</t>
        </r>
        <r>
          <rPr>
            <sz val="9"/>
            <color indexed="81"/>
            <rFont val="Tahoma"/>
            <family val="2"/>
            <charset val="238"/>
          </rPr>
          <t xml:space="preserve">
A megjelent TSM alapján  elkülönítésre került kiemelt kedvezményezetti körre 468 millió Ft. Ezen visszamenőleg nem lehet változtatni. Kérem szíveskedjetek módosítani az adatokat, a részletezésnél és az indoklásnál is.</t>
        </r>
      </text>
    </comment>
    <comment ref="E51" authorId="1" shapeId="0">
      <text>
        <r>
          <rPr>
            <b/>
            <sz val="9"/>
            <color indexed="81"/>
            <rFont val="Segoe UI"/>
            <charset val="1"/>
          </rPr>
          <t>Csordas.Eniko:</t>
        </r>
        <r>
          <rPr>
            <sz val="9"/>
            <color indexed="81"/>
            <rFont val="Segoe UI"/>
            <charset val="1"/>
          </rPr>
          <t xml:space="preserve">
Megjelent felhívásnak megfelelően kitöltésre került.</t>
        </r>
      </text>
    </comment>
    <comment ref="E52" authorId="1" shapeId="0">
      <text>
        <r>
          <rPr>
            <b/>
            <sz val="9"/>
            <color indexed="81"/>
            <rFont val="Segoe UI"/>
            <charset val="1"/>
          </rPr>
          <t>Csordas.Eniko:</t>
        </r>
        <r>
          <rPr>
            <sz val="9"/>
            <color indexed="81"/>
            <rFont val="Segoe UI"/>
            <charset val="1"/>
          </rPr>
          <t xml:space="preserve">
Megjelent felhívás szerint pontosításra, módosításra került.</t>
        </r>
      </text>
    </comment>
    <comment ref="E59" authorId="1" shapeId="0">
      <text>
        <r>
          <rPr>
            <b/>
            <sz val="9"/>
            <color indexed="81"/>
            <rFont val="Segoe UI"/>
            <charset val="1"/>
          </rPr>
          <t>Csordas.Eniko:</t>
        </r>
        <r>
          <rPr>
            <sz val="9"/>
            <color indexed="81"/>
            <rFont val="Segoe UI"/>
            <charset val="1"/>
          </rPr>
          <t xml:space="preserve">
Az indoklás részletezésre került.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  <charset val="238"/>
          </rPr>
          <t>Tóthné Nagyváradi Tímea:</t>
        </r>
        <r>
          <rPr>
            <sz val="9"/>
            <color indexed="81"/>
            <rFont val="Tahoma"/>
            <family val="2"/>
            <charset val="238"/>
          </rPr>
          <t xml:space="preserve">
Mivel már megjelent forrásról van szó, nem lehet visszamenőleg más módot megadni, vagyis maradnia kell az eredeti módban (kedvezményezetti).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238"/>
          </rPr>
          <t>Tóthné Nagyváradi Tímea:</t>
        </r>
        <r>
          <rPr>
            <sz val="9"/>
            <color indexed="81"/>
            <rFont val="Tahoma"/>
            <family val="2"/>
            <charset val="238"/>
          </rPr>
          <t xml:space="preserve">
Nem indokolt saját projektre elkülöníteni, mivel elsősorban települések, településrészek, szomszédságok fejlesztése fog megvalósulni. Kérjük felülvizsgálni.</t>
        </r>
      </text>
    </comment>
    <comment ref="H81" authorId="1" shapeId="0">
      <text>
        <r>
          <rPr>
            <b/>
            <sz val="9"/>
            <color indexed="81"/>
            <rFont val="Segoe UI"/>
            <charset val="1"/>
          </rPr>
          <t>Csordas.Eniko:</t>
        </r>
        <r>
          <rPr>
            <sz val="9"/>
            <color indexed="81"/>
            <rFont val="Segoe UI"/>
            <charset val="1"/>
          </rPr>
          <t xml:space="preserve">
Mivel még a felhívás szövege nem ismert szeretnénk ezen a soron rögzíteni az összeget.</t>
        </r>
      </text>
    </comment>
    <comment ref="E84" authorId="1" shapeId="0">
      <text>
        <r>
          <rPr>
            <b/>
            <sz val="9"/>
            <color indexed="81"/>
            <rFont val="Segoe UI"/>
            <charset val="1"/>
          </rPr>
          <t>Csordas.Eniko:</t>
        </r>
        <r>
          <rPr>
            <sz val="9"/>
            <color indexed="81"/>
            <rFont val="Segoe UI"/>
            <charset val="1"/>
          </rPr>
          <t xml:space="preserve">
Megjelent felhívásnak megfelelően módosításra, pontosításra került.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  <charset val="238"/>
          </rPr>
          <t>Tóthné Nagyváradi Tímea:</t>
        </r>
        <r>
          <rPr>
            <sz val="9"/>
            <color indexed="81"/>
            <rFont val="Tahoma"/>
            <family val="2"/>
            <charset val="238"/>
          </rPr>
          <t xml:space="preserve">
Ezt inkább a részletezéshez kellene beírni, és új részletes indoklást írni.</t>
        </r>
      </text>
    </comment>
  </commentList>
</comments>
</file>

<file path=xl/comments3.xml><?xml version="1.0" encoding="utf-8"?>
<comments xmlns="http://schemas.openxmlformats.org/spreadsheetml/2006/main">
  <authors>
    <author>Csordas.Eniko</author>
  </authors>
  <commentList>
    <comment ref="K13" authorId="0" shapeId="0">
      <text>
        <r>
          <rPr>
            <b/>
            <sz val="9"/>
            <color indexed="81"/>
            <rFont val="Segoe UI"/>
            <charset val="1"/>
          </rPr>
          <t>Csordas.Eniko:</t>
        </r>
        <r>
          <rPr>
            <sz val="9"/>
            <color indexed="81"/>
            <rFont val="Segoe UI"/>
            <charset val="1"/>
          </rPr>
          <t xml:space="preserve">
Ezen oszlopban szereplő összegek átkerültek a 3. negyedévre.</t>
        </r>
      </text>
    </comment>
    <comment ref="L13" authorId="0" shapeId="0">
      <text>
        <r>
          <rPr>
            <b/>
            <sz val="9"/>
            <color indexed="81"/>
            <rFont val="Segoe UI"/>
            <charset val="1"/>
          </rPr>
          <t>Csordas.Eniko:</t>
        </r>
        <r>
          <rPr>
            <sz val="9"/>
            <color indexed="81"/>
            <rFont val="Segoe UI"/>
            <charset val="1"/>
          </rPr>
          <t xml:space="preserve">
A 3. negyedévben szereplő összegek átkereültek a 4. negyedévre.</t>
        </r>
      </text>
    </comment>
    <comment ref="O13" authorId="0" shapeId="0">
      <text>
        <r>
          <rPr>
            <b/>
            <sz val="9"/>
            <color indexed="81"/>
            <rFont val="Segoe UI"/>
            <charset val="1"/>
          </rPr>
          <t>Csordas.Eniko:</t>
        </r>
        <r>
          <rPr>
            <sz val="9"/>
            <color indexed="81"/>
            <rFont val="Segoe UI"/>
            <charset val="1"/>
          </rPr>
          <t xml:space="preserve">
Az 1. negyedévben szereplő összegek átkerültek a 2. negyedévre.</t>
        </r>
      </text>
    </comment>
  </commentList>
</comments>
</file>

<file path=xl/sharedStrings.xml><?xml version="1.0" encoding="utf-8"?>
<sst xmlns="http://schemas.openxmlformats.org/spreadsheetml/2006/main" count="438" uniqueCount="192">
  <si>
    <t>Forrást biztosító Strukturális Alap megnevezése</t>
  </si>
  <si>
    <t xml:space="preserve">ERFA </t>
  </si>
  <si>
    <t>ESZA</t>
  </si>
  <si>
    <t xml:space="preserve">TOP
prioritás/egyedi célkitűzés
</t>
  </si>
  <si>
    <t>Kimeneti indikátor neve</t>
  </si>
  <si>
    <t>Mértékegysége</t>
  </si>
  <si>
    <t>TOP Célértéke (2023)</t>
  </si>
  <si>
    <t>Támogatásban részesülő vállalkozások száma</t>
  </si>
  <si>
    <t>db</t>
  </si>
  <si>
    <t>Vissza nem térítendő támogatásban részesülő vállalkozások száma</t>
  </si>
  <si>
    <t>A nem pénzügyi támogatásban részesülő vállalkozások száma</t>
  </si>
  <si>
    <t>A fejlesztett vagy újonnan létesített iparterületek és ipari parkok területe</t>
  </si>
  <si>
    <t>ha</t>
  </si>
  <si>
    <t>A rehabilitált talaj összkiterjedése</t>
  </si>
  <si>
    <t>A természeti és a kulturális örökségnek, illetve látványosságnak minősülő támogatott helyszíneken tett látogatások várható számának növekedése</t>
  </si>
  <si>
    <t>látogatás/év</t>
  </si>
  <si>
    <t>A felújított vagy korszerűsített utak teljes hossza</t>
  </si>
  <si>
    <t>km</t>
  </si>
  <si>
    <t>Fejlesztett, 0-3 éves gyermekek elhelyezését biztosító férőhelyek száma</t>
  </si>
  <si>
    <t>Városi területeken létrehozott vagy helyreállított nyitott terek</t>
  </si>
  <si>
    <t>m2</t>
  </si>
  <si>
    <t>Integrált városfejlesztési stratégiákba bevont területek lakossága</t>
  </si>
  <si>
    <t>személy</t>
  </si>
  <si>
    <t>Bel- és csapadék-vízvédelmi létesítmények hossza</t>
  </si>
  <si>
    <t>m</t>
  </si>
  <si>
    <t>Városi területeken épített vagy renovált köz- vagy kereskedelmi épületek</t>
  </si>
  <si>
    <t>Megújult vagy újonnan kialakított zöldfelület nagysága</t>
  </si>
  <si>
    <t>Kialakított kerékpárosbarát települések vagy településrészek száma</t>
  </si>
  <si>
    <t>Közlekedésbiztonsági fejlesztést megvalósított települések száma</t>
  </si>
  <si>
    <t>Kialakított új, forgalomcsillapított övezetek száma</t>
  </si>
  <si>
    <t>Kialakított kerékpárforgalmi létesítmények hossza</t>
  </si>
  <si>
    <t>A középületek éves primerenergia-fogyasztásának csökkenése</t>
  </si>
  <si>
    <t>kWh/év</t>
  </si>
  <si>
    <t>A megújulóenergia-termelés további kapacitása</t>
  </si>
  <si>
    <t>MW</t>
  </si>
  <si>
    <t>Üvegházhatású gázok becsült éves csökkenése</t>
  </si>
  <si>
    <t>Energiahatékonysági fejlesztések által elért primer energia felhasználás csökkenés</t>
  </si>
  <si>
    <t>PJ/év</t>
  </si>
  <si>
    <t>A megújuló energiaforrásból előállított energiamennyiség</t>
  </si>
  <si>
    <t>Jobb egészségügyi szolgáltatásokban részesülő lakosság</t>
  </si>
  <si>
    <t>Fejlesztéssel érintett egészségügyi alapellátást nyújtó szolgálatok (benne: háziorvos, házi gyermekorvos, fogorvosi, védőnői szolgálat és kapcsolódó ügyeleti ellátás, iskola-egészségügyi ellátás) száma</t>
  </si>
  <si>
    <t>Újonnan épített vagy felújított rendelők, tanácsadók száma</t>
  </si>
  <si>
    <t>A fejlesztés révén létrejövő, megújuló szociális alapszolgáltatások száma</t>
  </si>
  <si>
    <t>Helyreállított lakóegységek városi területeken</t>
  </si>
  <si>
    <t>lakóegység</t>
  </si>
  <si>
    <t>fő</t>
  </si>
  <si>
    <t>Szociális célú városrehabilitációval érintett akcióterületen élő lakosság száma</t>
  </si>
  <si>
    <t>A foglalkoztatási paktumok keretében munkaerőpiaci programokban résztvevők száma</t>
  </si>
  <si>
    <t>Szociális városrehabilitációs programmal elért hátrányos helyzetű lakosság száma</t>
  </si>
  <si>
    <t>Részesedés aránya:</t>
  </si>
  <si>
    <t xml:space="preserve">Saját keretösszeg (Mrd Ft): </t>
  </si>
  <si>
    <t xml:space="preserve">Forráskeret felhasználási módok </t>
  </si>
  <si>
    <t xml:space="preserve">INDIKÁTOR VÁLLALÁSOK </t>
  </si>
  <si>
    <t xml:space="preserve">ÜTEMEZÉS  </t>
  </si>
  <si>
    <t>FORRÁSKERET ALLOKÁCIÓ 1.</t>
  </si>
  <si>
    <t>FORRÁSKERET ALLOKÁCIÓ 2.</t>
  </si>
  <si>
    <t>1né</t>
  </si>
  <si>
    <t>2.né</t>
  </si>
  <si>
    <t>3.né</t>
  </si>
  <si>
    <t>4.né</t>
  </si>
  <si>
    <t xml:space="preserve">intézkedésre eső összeg </t>
  </si>
  <si>
    <t>1. Térségi gazdasági környezet fejlesztése a foglalkoztatás elősegítésére</t>
  </si>
  <si>
    <t>2. Vállalkozásbarát, népességmegtartó településfejlesztés</t>
  </si>
  <si>
    <t>3. Alacsony széndioxid kibocsátású gazdaságra való áttérés kiemelten a városi területeken</t>
  </si>
  <si>
    <t>4. A helyi közösségi szolgáltatások  fejlesztése és a társadalmi együttműködés erősítése</t>
  </si>
  <si>
    <t>5. Megyei és helyi emberi erőforrás fejlesztések, foglalkoztatás-ösztönzés  és társadalmi együttműködés</t>
  </si>
  <si>
    <t>1.1. Helyi gazdasági infrastruktúra fejlesztése</t>
  </si>
  <si>
    <t>1.2. Társadalmi és környezeti szempontból fenntartható turizmusfejlesztés</t>
  </si>
  <si>
    <t>1.3. A gazdaságfejlesztést és a munkaerő mobilitás ösztönzését szolgáló közlekedésfejlesztés</t>
  </si>
  <si>
    <t>1.4. A foglalkoztatás segítése és az életminőség javítása családbarát, munkába állást segítő intézmények, közszolgáltatások fejlesztésével</t>
  </si>
  <si>
    <t>2.1. Gazdaságélénkítő és népességmegtartó településfejlesztés</t>
  </si>
  <si>
    <t>3.1. Fenntartható települési közlekedésfejlesztés</t>
  </si>
  <si>
    <t>3.2. Önkormányzatok energiahatékonyságának és a megújuló energia-felhasználás arányának növelése</t>
  </si>
  <si>
    <t>4.1. Egészségügyi alapellátás infrastrukturális fejlesztése</t>
  </si>
  <si>
    <t>4.2. A szociális alapszolgáltatások infrastruktúrájának bővítése, fejlesztése</t>
  </si>
  <si>
    <t>4.3. Leromlott városi területek rehabilitációja</t>
  </si>
  <si>
    <t>5.1. Foglalkoztatás-növelést célzó megyei és helyi foglalkoztatási együttműködések (paktumok)</t>
  </si>
  <si>
    <t xml:space="preserve">5.2. A társadalmi együttműködés erősítését szolgáló helyi szintű komplex programok </t>
  </si>
  <si>
    <t>5.3. Helyi közösségi programok megvalósítása</t>
  </si>
  <si>
    <t xml:space="preserve">TOP prioritások  </t>
  </si>
  <si>
    <t>TOP prioritások intézkedései</t>
  </si>
  <si>
    <t xml:space="preserve">TOP prioritások közötti forrásmegosztás (Mrd Ft) </t>
  </si>
  <si>
    <t xml:space="preserve">Az egyes TOP prioritásokon belüli intézkedések közötti forrásmegoszlás (Mrd Ft) </t>
  </si>
  <si>
    <t>Ellenőrzés</t>
  </si>
  <si>
    <t xml:space="preserve">Ellenőrzés </t>
  </si>
  <si>
    <t xml:space="preserve">Megye neve: </t>
  </si>
  <si>
    <t xml:space="preserve">Fejlesztési cél </t>
  </si>
  <si>
    <t xml:space="preserve">Földrajzi célterület </t>
  </si>
  <si>
    <t>3.1. Fenntartható települési közlekedés-fejlesztés</t>
  </si>
  <si>
    <t xml:space="preserve">Ellenőrzés: </t>
  </si>
  <si>
    <t xml:space="preserve">Elenőrzés </t>
  </si>
  <si>
    <t>1.A</t>
  </si>
  <si>
    <t>1.B</t>
  </si>
  <si>
    <t>1.C</t>
  </si>
  <si>
    <t>1.D</t>
  </si>
  <si>
    <t>2.A</t>
  </si>
  <si>
    <t>3.A</t>
  </si>
  <si>
    <t>3.B</t>
  </si>
  <si>
    <t>4.A</t>
  </si>
  <si>
    <t>4.B</t>
  </si>
  <si>
    <t>5.A</t>
  </si>
  <si>
    <t>5.B/5.C</t>
  </si>
  <si>
    <r>
      <t>tonna CO</t>
    </r>
    <r>
      <rPr>
        <vertAlign val="subscript"/>
        <sz val="9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 xml:space="preserve"> egyenérték</t>
    </r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</si>
  <si>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</si>
  <si>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szám</t>
  </si>
  <si>
    <t xml:space="preserve">Intékedések </t>
  </si>
  <si>
    <t xml:space="preserve">Prioritás </t>
  </si>
  <si>
    <t xml:space="preserve">TOP szerint </t>
  </si>
  <si>
    <t xml:space="preserve">Saját igények szerint </t>
  </si>
  <si>
    <t>Prioritás</t>
  </si>
  <si>
    <t>Intézkedések</t>
  </si>
  <si>
    <t>Eltérés magyarázata</t>
  </si>
  <si>
    <t>4. A helyi közösségi szolgáltatások fejlesztése és a társadalmi együttműködés erősítése</t>
  </si>
  <si>
    <t>5. Megyei és helyi emberi erőforrás fejlesztések, foglalkoztatás ösztönzés és társadalmi együttműködés</t>
  </si>
  <si>
    <t>Újonnan létrehozott, 3-6 éves gyermekek elhelyezését biztosító férőhelyek száma</t>
  </si>
  <si>
    <t>Fejlesztett, 3-6 éves gyermekek elhelyezését biztosító férőhelyek száma</t>
  </si>
  <si>
    <t>Kedvezményezetti csoport</t>
  </si>
  <si>
    <t>Teljes TOP keretösszeg (megyék együtt) (Mrd Ft)</t>
  </si>
  <si>
    <t>Újonnan létrehozott, 0-3 éves gyermekek elhelyezését biztosító férőhelyek száma</t>
  </si>
  <si>
    <t xml:space="preserve">TOP forrás-arányos indkátorértékek </t>
  </si>
  <si>
    <t xml:space="preserve">Arány a megye  intézkedé-senkénti választott  forráskeretei alapján </t>
  </si>
  <si>
    <t>Megjegyzés</t>
  </si>
  <si>
    <t>Megyei Önkormányzat saját projekt</t>
  </si>
  <si>
    <t>Megye forráskerete (Mrd Ft):</t>
  </si>
  <si>
    <t>2017-ben meghirdetésre kerülő források 
(Mrd Ft)</t>
  </si>
  <si>
    <t>2016-ban meghirdetésre kerülő források 
(Mrd Ft)</t>
  </si>
  <si>
    <t>2015-ben meghirdetett források
(Mrd Ft)</t>
  </si>
  <si>
    <t>A megye TOP forráskeretének megosztása prioritásonként és intézkedésenként a TOP belső arányok szerint  (Mrd Ft)</t>
  </si>
  <si>
    <t>Az egyes TOP prioritásokon belül az intézkedések közötti saját igényeken alapuló forrásmegoszlás
(Mrd Ft)</t>
  </si>
  <si>
    <t xml:space="preserve">A megye forráskeretének megoszlása TOP prioritások között (Mrd Ft) </t>
  </si>
  <si>
    <t>Az egyes TOP prioritások közötti saját igényeken alapuló forrásmegoszlás
(Mrd Ft)</t>
  </si>
  <si>
    <t>A forrásokat 3 tizedesjegyig kérjük megadni!</t>
  </si>
  <si>
    <t>A területi szereplő forrásának megoszlása a TOP belső arányok, valamint a saját igények alapján (Mrd Ft)</t>
  </si>
  <si>
    <t xml:space="preserve">Megyei ITP neve: </t>
  </si>
  <si>
    <t>Megye forráskerete  (Mrd Ft):</t>
  </si>
  <si>
    <t>A területi szereplő forrásának saját igényeken alapuló megoszlása prioritásonként (Mrd Ft)</t>
  </si>
  <si>
    <t>A megye forráskeretét az 1702/2014. (XII. 3.) Kormányhatározat alapján, 2 tizedesjegyig kérjük megadni!</t>
  </si>
  <si>
    <t xml:space="preserve">Prioritáson belüli intézkedésenkénti forrásmegosztás (Mrd Ft) </t>
  </si>
  <si>
    <t>A forráskeret felhasználási módok részletezése</t>
  </si>
  <si>
    <t>A forráskeret felhasználási módok indoklása</t>
  </si>
  <si>
    <t>A megye  által vállalt célérték (2018)</t>
  </si>
  <si>
    <t>Forrásarányos célérték (2018)</t>
  </si>
  <si>
    <t>TOP Célértéke (2018)</t>
  </si>
  <si>
    <t>Forrásarányos célérték (2023)</t>
  </si>
  <si>
    <t>A megye  által vállalt célérték (2023)</t>
  </si>
  <si>
    <t xml:space="preserve">TOP prioritás
</t>
  </si>
  <si>
    <t>1 fé</t>
  </si>
  <si>
    <t>2.fé</t>
  </si>
  <si>
    <t>Helyi társadalmi akciókban résztvevők száma</t>
  </si>
  <si>
    <t xml:space="preserve">Minden adat automatikusan megjelenik az 1. munkalapról </t>
  </si>
  <si>
    <t>Összes forrás</t>
  </si>
  <si>
    <t>Ell.</t>
  </si>
  <si>
    <t>Az alábbi tábla tájékoztató jelleggel készült. Célja, hogy a területi szereplők igényeinek megfelelő forrásallokáció vonatkozásában ismertesse a TOP indikátor célértékeinek forrásarányos alakulását. A tábla nem része a területi szereplő ITP-jének!</t>
  </si>
  <si>
    <t>Intézkedés kódszáma</t>
  </si>
  <si>
    <t>1.1.</t>
  </si>
  <si>
    <t>1.2.</t>
  </si>
  <si>
    <t>1.3.</t>
  </si>
  <si>
    <t>1.4.</t>
  </si>
  <si>
    <t>2.1.</t>
  </si>
  <si>
    <t>3.1.</t>
  </si>
  <si>
    <t>3.2.</t>
  </si>
  <si>
    <t>4.1.</t>
  </si>
  <si>
    <t>4.2.</t>
  </si>
  <si>
    <t>4.3.</t>
  </si>
  <si>
    <t>5.1.</t>
  </si>
  <si>
    <t>5.2.</t>
  </si>
  <si>
    <t>5.3.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</si>
  <si>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Az előző munkalapon meghatározott intézkedésenkénti forráskeret felhasználását tovább bonthatja. Ezzel biztosítja, hogy a kereten belül egy adott támogatási összeg egy bizonyos célra legyen felhasználva. Ennek megfelelően lehetősége van a forrásfelhasználási  módok közötti összegeket saját igényeinek megfelelően változtatni. Csak a sárga mezők adatait tudja módosítani! A táblázatban példák találhatók, amelyekre a diagramok elkészülhettek. A diagramok követik a változásokat.
</t>
    </r>
    <r>
      <rPr>
        <b/>
        <sz val="11"/>
        <rFont val="Calibri"/>
        <family val="2"/>
        <charset val="238"/>
      </rPr>
      <t xml:space="preserve">Kérjük az adatbevitelt követően automatikusan elkészülő táblázatokat és diagramokat illessze be az ITP dokumentum 3. fejezetébe, kép formátumban. </t>
    </r>
  </si>
  <si>
    <t>Minden megyén belüli jogosult számára igényelhető</t>
  </si>
  <si>
    <t>Minden, megyén belüli jogosult számára igényelhető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</si>
  <si>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Az ITP excel fájl összes munkalapja összefügg. Minden munkalapon </t>
    </r>
    <r>
      <rPr>
        <b/>
        <sz val="11"/>
        <color indexed="10"/>
        <rFont val="Calibri"/>
        <family val="2"/>
        <charset val="238"/>
      </rPr>
      <t>csak a sárgával jelölt cellákat kell kitölteni</t>
    </r>
    <r>
      <rPr>
        <sz val="11"/>
        <rFont val="Calibri"/>
        <family val="2"/>
        <charset val="238"/>
      </rPr>
      <t xml:space="preserve"> vagy módosítani. A táblázat további elemei (beleértve a diagramokat is) a bevitt adatoknak megfelelően változnak. Kérjük, az R,S,T oszlopokban található táblázatban adjon intézkedésenként magyarázatot az adott belső arány megváltoztatására.
</t>
    </r>
    <r>
      <rPr>
        <b/>
        <sz val="11"/>
        <rFont val="Calibri"/>
        <family val="2"/>
        <charset val="238"/>
      </rPr>
      <t>Kérjük, a táblákat és a diagramokat másolja be az ITP dokumentum megfelelő fejezetébe kép formátumban.</t>
    </r>
    <r>
      <rPr>
        <sz val="11"/>
        <rFont val="Calibri"/>
        <family val="2"/>
        <charset val="238"/>
      </rPr>
      <t xml:space="preserve"> </t>
    </r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</si>
  <si>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 célérték reális meghatározásában segít, ha a területi szereplő a TOP teljes megyei forráskeretéből való saját részesedését vetíti a TOP indikátor célértékére.  A segítő számításhoz a táblázat az 1. munkalap adatait használja. </t>
    </r>
    <r>
      <rPr>
        <sz val="11"/>
        <color indexed="10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 xml:space="preserve">A táblázat G és J oszlopait kitöltve tehető vállalás a TOP eredményességmérési keretbe tartozó indikátoraira. </t>
    </r>
    <r>
      <rPr>
        <b/>
        <sz val="11"/>
        <color indexed="10"/>
        <rFont val="Calibri"/>
        <family val="2"/>
        <charset val="238"/>
      </rPr>
      <t>Felhívjuk a területi szereplők figyelmét, hogy minimum forrásarányos célérték vállalása szükséges mind a 2018-as, mind a 2023-as célértékek tekintetében!</t>
    </r>
    <r>
      <rPr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Kérjük, a táblázatot illessze be az ITP dokumentum 4. fejezetébe, kép formátumban.</t>
    </r>
    <r>
      <rPr>
        <sz val="11"/>
        <rFont val="Calibri"/>
        <family val="2"/>
        <charset val="238"/>
      </rPr>
      <t xml:space="preserve"> </t>
    </r>
  </si>
  <si>
    <r>
      <t xml:space="preserve">Az ütemezés táblában a kötelezettségvállalások (támogatói döntések) tervezett időpontjait (negyedéves bontásban) és összegét (milliárd Ft-ban, 3 tizedesjegyig) szükséges rögzítenie a területi szereplőknek. Kizárólag a sárga cellák módosíthatóak. 
Kérjük, az AK oszlopban található ellenőrzés eredményét vegye figyelembe az ütemezés véglegesítése során!
</t>
    </r>
    <r>
      <rPr>
        <b/>
        <sz val="11"/>
        <rFont val="Calibri"/>
        <family val="2"/>
        <charset val="238"/>
      </rPr>
      <t xml:space="preserve">Kérjük, a táblázatot illessze be az ITP dokumentum 5. fejezetébe, kép formátumban. </t>
    </r>
  </si>
  <si>
    <t>Kérjük, a fenti táblával összhangban sorolja fel a konkrét célterületet/célt/kedvezményezetti csoportot és választását indokolja is!</t>
  </si>
  <si>
    <t xml:space="preserve">Hajdú-Bihar megye </t>
  </si>
  <si>
    <t>Hajdú-Bihar Megyei Integrált Területfejlesztési Program</t>
  </si>
  <si>
    <t>A bölcsőde normatív finanszírozása nem teszi vonzóvá, fenntarthatóvá e fejlesztéseket. A forrásarányosan számolt indikátor teljesítése megkérdőjelezhető, a Hajdú-Bihar Megyei Önkormányzat itt jelentős csökkentést javasolt.</t>
  </si>
  <si>
    <t>A megyei önkormányzat részére megközelítőleg 22% kerül elkülönítésre.</t>
  </si>
  <si>
    <t>Az elkülönítés indoka, hogy a megye által ezen konstrukcióhoz tartozó indikátor vállalás teljesítése biztosítva legyen.</t>
  </si>
  <si>
    <t>A teljes forráskeret a megyén belüli valamennyi jogosult számára elérhető.</t>
  </si>
  <si>
    <t>Fejlesztési célra kerül elkülönítésre 1, 403 milliárd Ft.</t>
  </si>
  <si>
    <t>A forrás 60%-a a megye 4 komplex programmal fejlesztendő járásának városai számára lesz elérhető. A forrás 40 % a fennmaradó járások részére érhető el.</t>
  </si>
  <si>
    <t>306 millió Ft csak bölcsődei eszközbeszerzésre kerül elkülönítésre.</t>
  </si>
  <si>
    <t>4,432 Mrd. Ft. Került meghirdetésre a felhívás alapján, véleményem alapján az eltérés kerekítésből adódik.</t>
  </si>
  <si>
    <t>1,336 Mrd. Ft. Került meghirdetésre a felhívás alapján, véleményem alapján az eltérés kerekítésből adódik.</t>
  </si>
  <si>
    <t>Megyei kerékpárút hálózat fejlesztésére kerül elkülönítésre. Az elkülönítés célja, hogy a meghirdetett forrásból a megyében a még hiányzó kerékpárút szakaszok megépítésre kerüljenek, ezáltal a már meglévőkkel így összeköthetővé válnak, melynek eredményeként létrejöhet a teljes megyei kerékpárúthálózat .</t>
  </si>
  <si>
    <t>A megyei önkormányzat vezetésével, mint konzorciumvezetővel egy megyei turisztikai projekt kerül megvalósításra. A megyei külön keret egy nagy turisztikai projekt keretében történő felhasználása elősegíti a megye legmeghatározóbb turisztikai attrakcióinak összehangolt fejlesztését, elősegítve ezzel a térségi együttműködés megalapozását. A projekt célját megalapozó kínálati elemek egymáshoz kapcsolódása, tematikus útként történő felfűződése a hazai és nemzetközi turisztikai piacokon unikális vonzerőként jelenik meg, amely tovább erősíti a megye turisztikai teljesítményét és pozícióit.</t>
  </si>
  <si>
    <t>Az elkülönítés célja, hogy a megyében a hátrányosabb helyzetű járások a helyi szintű komplex programok révén az elmaradottságukat tudják mérsékelni a többi járás helyzetéhez képest.</t>
  </si>
  <si>
    <t>A forrás 100%-a meghatározott kedvezményezetti kör számára lesz elkülönítve.</t>
  </si>
  <si>
    <t>Az elkülönítés célja, hogy a megyei értékek, identitás megőrzését a megyei önkormányzat koordinációja mellett valósuljon meg, melyben a területi szereplőnek már van tapasztalata, valamint ezen feladatot jelenleg is ellátja, pl. megyei termékdíjak odaítélése, megyei értéktár kezelése stb.</t>
  </si>
  <si>
    <t>A teljes forráskeretből 390 millió Ft. elkülönítésre került meghatározott kedvezményezetti csoport részére.</t>
  </si>
  <si>
    <t>Az elkülönítés célja, hogy a területi szereplő a teljes megyére vonatkozó SECAP tanulmányt készítsen el, mely az energetikai fejlesztéseket segítielő.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</si>
</sst>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00"/>
    <numFmt numFmtId="165" formatCode="#,##0.000\ &quot;Ft&quot;"/>
    <numFmt numFmtId="166" formatCode="#,##0.000"/>
  </numFmts>
  <fonts count="35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vertAlign val="subscript"/>
      <sz val="9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3"/>
      <color rgb="FFFF000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74">
    <xf numFmtId="0" fontId="0" fillId="0" borderId="0" xfId="0"/>
    <xf numFmtId="0" fontId="14" fillId="0" borderId="0" xfId="0" applyFont="1"/>
    <xf numFmtId="0" fontId="0" fillId="0" borderId="0" xfId="0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0" fontId="16" fillId="3" borderId="1" xfId="0" applyNumberFormat="1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/>
    <xf numFmtId="10" fontId="0" fillId="0" borderId="0" xfId="0" applyNumberFormat="1" applyBorder="1"/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43" fontId="18" fillId="7" borderId="1" xfId="1" applyNumberFormat="1" applyFon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/>
    </xf>
    <xf numFmtId="0" fontId="17" fillId="5" borderId="3" xfId="0" applyFont="1" applyFill="1" applyBorder="1" applyAlignment="1">
      <alignment vertical="center" wrapText="1"/>
    </xf>
    <xf numFmtId="0" fontId="17" fillId="5" borderId="4" xfId="0" applyFont="1" applyFill="1" applyBorder="1" applyAlignment="1">
      <alignment vertical="center" wrapText="1"/>
    </xf>
    <xf numFmtId="43" fontId="18" fillId="6" borderId="1" xfId="1" applyNumberFormat="1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/>
    </xf>
    <xf numFmtId="43" fontId="18" fillId="8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43" fontId="19" fillId="8" borderId="1" xfId="1" applyNumberFormat="1" applyFont="1" applyFill="1" applyBorder="1" applyAlignment="1">
      <alignment horizontal="center" vertical="center" wrapText="1"/>
    </xf>
    <xf numFmtId="0" fontId="20" fillId="8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21" fillId="9" borderId="67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164" fontId="24" fillId="12" borderId="1" xfId="0" applyNumberFormat="1" applyFont="1" applyFill="1" applyBorder="1" applyAlignment="1">
      <alignment horizontal="center" vertical="center"/>
    </xf>
    <xf numFmtId="164" fontId="24" fillId="1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13" borderId="0" xfId="0" applyFill="1"/>
    <xf numFmtId="0" fontId="0" fillId="13" borderId="0" xfId="0" applyFill="1" applyAlignment="1">
      <alignment horizontal="center" vertical="center" wrapText="1"/>
    </xf>
    <xf numFmtId="0" fontId="25" fillId="13" borderId="0" xfId="0" applyFont="1" applyFill="1" applyAlignment="1">
      <alignment horizontal="center" vertical="center" wrapText="1"/>
    </xf>
    <xf numFmtId="0" fontId="0" fillId="13" borderId="0" xfId="0" applyFill="1" applyBorder="1"/>
    <xf numFmtId="0" fontId="13" fillId="13" borderId="8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13" borderId="4" xfId="0" applyFill="1" applyBorder="1"/>
    <xf numFmtId="0" fontId="0" fillId="13" borderId="0" xfId="0" applyFill="1" applyBorder="1" applyAlignment="1">
      <alignment horizontal="center" vertical="center"/>
    </xf>
    <xf numFmtId="10" fontId="0" fillId="13" borderId="0" xfId="0" applyNumberFormat="1" applyFill="1" applyBorder="1" applyAlignment="1">
      <alignment horizontal="center" vertical="center"/>
    </xf>
    <xf numFmtId="164" fontId="0" fillId="13" borderId="0" xfId="0" applyNumberFormat="1" applyFill="1" applyBorder="1" applyAlignment="1">
      <alignment horizontal="center" vertical="center"/>
    </xf>
    <xf numFmtId="0" fontId="0" fillId="13" borderId="0" xfId="0" applyNumberFormat="1" applyFill="1" applyBorder="1" applyAlignment="1">
      <alignment horizontal="center" vertical="center"/>
    </xf>
    <xf numFmtId="10" fontId="0" fillId="13" borderId="0" xfId="0" applyNumberFormat="1" applyFill="1" applyBorder="1"/>
    <xf numFmtId="0" fontId="26" fillId="4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14" fillId="6" borderId="1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164" fontId="13" fillId="13" borderId="0" xfId="0" applyNumberFormat="1" applyFont="1" applyFill="1" applyBorder="1" applyAlignment="1">
      <alignment horizontal="center" vertical="center"/>
    </xf>
    <xf numFmtId="0" fontId="0" fillId="13" borderId="0" xfId="0" applyNumberFormat="1" applyFill="1" applyBorder="1"/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center"/>
    </xf>
    <xf numFmtId="164" fontId="0" fillId="6" borderId="1" xfId="0" applyNumberFormat="1" applyFill="1" applyBorder="1"/>
    <xf numFmtId="0" fontId="0" fillId="0" borderId="9" xfId="0" applyBorder="1" applyAlignment="1">
      <alignment horizontal="center" vertical="center"/>
    </xf>
    <xf numFmtId="0" fontId="0" fillId="0" borderId="10" xfId="0" applyFill="1" applyBorder="1"/>
    <xf numFmtId="0" fontId="0" fillId="0" borderId="9" xfId="0" applyBorder="1"/>
    <xf numFmtId="0" fontId="27" fillId="0" borderId="1" xfId="0" applyFont="1" applyBorder="1" applyAlignment="1">
      <alignment horizontal="center" vertical="center" wrapText="1"/>
    </xf>
    <xf numFmtId="0" fontId="14" fillId="1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0" fillId="13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3" fillId="13" borderId="0" xfId="0" applyFont="1" applyFill="1" applyAlignment="1">
      <alignment horizontal="center" vertical="center" wrapText="1"/>
    </xf>
    <xf numFmtId="0" fontId="14" fillId="13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vertical="center" wrapText="1"/>
    </xf>
    <xf numFmtId="0" fontId="0" fillId="13" borderId="0" xfId="0" applyFill="1" applyBorder="1" applyAlignment="1">
      <alignment horizontal="center" vertical="center" wrapText="1"/>
    </xf>
    <xf numFmtId="0" fontId="14" fillId="13" borderId="0" xfId="0" applyFont="1" applyFill="1" applyBorder="1" applyAlignment="1">
      <alignment horizontal="center" vertical="center" wrapText="1"/>
    </xf>
    <xf numFmtId="0" fontId="0" fillId="13" borderId="0" xfId="0" applyFill="1" applyProtection="1">
      <protection locked="0"/>
    </xf>
    <xf numFmtId="0" fontId="0" fillId="0" borderId="0" xfId="0" applyProtection="1">
      <protection locked="0"/>
    </xf>
    <xf numFmtId="0" fontId="0" fillId="13" borderId="8" xfId="0" applyFill="1" applyBorder="1" applyAlignment="1" applyProtection="1">
      <alignment horizontal="center" vertical="center" wrapText="1"/>
      <protection locked="0"/>
    </xf>
    <xf numFmtId="0" fontId="0" fillId="13" borderId="0" xfId="0" applyFill="1" applyBorder="1" applyProtection="1">
      <protection locked="0"/>
    </xf>
    <xf numFmtId="0" fontId="0" fillId="13" borderId="0" xfId="0" applyFill="1" applyAlignment="1" applyProtection="1">
      <alignment horizontal="center" vertical="center"/>
      <protection locked="0"/>
    </xf>
    <xf numFmtId="0" fontId="0" fillId="13" borderId="0" xfId="0" applyFill="1" applyAlignment="1" applyProtection="1">
      <alignment vertical="center"/>
      <protection locked="0"/>
    </xf>
    <xf numFmtId="0" fontId="15" fillId="11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wrapText="1"/>
      <protection locked="0"/>
    </xf>
    <xf numFmtId="0" fontId="14" fillId="16" borderId="1" xfId="0" applyFont="1" applyFill="1" applyBorder="1" applyAlignment="1" applyProtection="1">
      <alignment horizontal="center"/>
      <protection locked="0"/>
    </xf>
    <xf numFmtId="0" fontId="0" fillId="17" borderId="1" xfId="0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vertical="center" wrapText="1"/>
    </xf>
    <xf numFmtId="164" fontId="14" fillId="5" borderId="1" xfId="0" applyNumberFormat="1" applyFont="1" applyFill="1" applyBorder="1" applyAlignment="1" applyProtection="1">
      <alignment vertical="center"/>
    </xf>
    <xf numFmtId="164" fontId="14" fillId="5" borderId="1" xfId="0" applyNumberFormat="1" applyFont="1" applyFill="1" applyBorder="1" applyAlignment="1" applyProtection="1">
      <alignment wrapText="1"/>
    </xf>
    <xf numFmtId="164" fontId="14" fillId="6" borderId="1" xfId="0" applyNumberFormat="1" applyFont="1" applyFill="1" applyBorder="1" applyProtection="1"/>
    <xf numFmtId="166" fontId="0" fillId="7" borderId="1" xfId="0" applyNumberFormat="1" applyFill="1" applyBorder="1" applyAlignment="1">
      <alignment horizontal="center" vertical="center"/>
    </xf>
    <xf numFmtId="43" fontId="18" fillId="7" borderId="11" xfId="1" applyNumberFormat="1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/>
    </xf>
    <xf numFmtId="0" fontId="14" fillId="15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164" fontId="24" fillId="5" borderId="1" xfId="0" applyNumberFormat="1" applyFont="1" applyFill="1" applyBorder="1" applyAlignment="1">
      <alignment horizontal="center" vertical="center" wrapText="1"/>
    </xf>
    <xf numFmtId="164" fontId="24" fillId="5" borderId="1" xfId="0" applyNumberFormat="1" applyFont="1" applyFill="1" applyBorder="1" applyAlignment="1">
      <alignment horizontal="center" vertical="center"/>
    </xf>
    <xf numFmtId="0" fontId="0" fillId="18" borderId="1" xfId="0" applyFill="1" applyBorder="1" applyAlignment="1" applyProtection="1">
      <alignment horizontal="center" vertical="center"/>
      <protection locked="0"/>
    </xf>
    <xf numFmtId="2" fontId="0" fillId="6" borderId="2" xfId="0" applyNumberFormat="1" applyFill="1" applyBorder="1" applyAlignment="1">
      <alignment horizontal="center" vertical="center"/>
    </xf>
    <xf numFmtId="2" fontId="24" fillId="6" borderId="1" xfId="0" applyNumberFormat="1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 wrapText="1"/>
    </xf>
    <xf numFmtId="2" fontId="24" fillId="6" borderId="2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10" fontId="0" fillId="13" borderId="8" xfId="0" applyNumberFormat="1" applyFill="1" applyBorder="1"/>
    <xf numFmtId="0" fontId="0" fillId="13" borderId="8" xfId="0" applyFill="1" applyBorder="1"/>
    <xf numFmtId="0" fontId="14" fillId="13" borderId="0" xfId="0" applyFont="1" applyFill="1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43" fontId="18" fillId="7" borderId="16" xfId="1" applyNumberFormat="1" applyFont="1" applyFill="1" applyBorder="1" applyAlignment="1">
      <alignment horizontal="center" vertical="center" wrapText="1"/>
    </xf>
    <xf numFmtId="43" fontId="18" fillId="7" borderId="17" xfId="1" applyNumberFormat="1" applyFont="1" applyFill="1" applyBorder="1" applyAlignment="1">
      <alignment horizontal="center" vertical="center" wrapText="1"/>
    </xf>
    <xf numFmtId="43" fontId="18" fillId="7" borderId="18" xfId="1" applyNumberFormat="1" applyFont="1" applyFill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16" borderId="6" xfId="0" applyFill="1" applyBorder="1" applyAlignment="1">
      <alignment horizontal="center" vertical="center" wrapText="1"/>
    </xf>
    <xf numFmtId="10" fontId="0" fillId="7" borderId="21" xfId="0" applyNumberForma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43" fontId="18" fillId="7" borderId="23" xfId="1" applyNumberFormat="1" applyFont="1" applyFill="1" applyBorder="1" applyAlignment="1">
      <alignment horizontal="center" vertical="center" wrapText="1"/>
    </xf>
    <xf numFmtId="43" fontId="18" fillId="7" borderId="24" xfId="1" applyNumberFormat="1" applyFont="1" applyFill="1" applyBorder="1" applyAlignment="1">
      <alignment horizontal="center" vertical="center" wrapText="1"/>
    </xf>
    <xf numFmtId="43" fontId="18" fillId="7" borderId="25" xfId="1" applyNumberFormat="1" applyFont="1" applyFill="1" applyBorder="1" applyAlignment="1">
      <alignment horizontal="center" vertical="center" wrapText="1"/>
    </xf>
    <xf numFmtId="164" fontId="29" fillId="0" borderId="26" xfId="0" applyNumberFormat="1" applyFont="1" applyBorder="1" applyAlignment="1">
      <alignment horizontal="center" vertical="center"/>
    </xf>
    <xf numFmtId="164" fontId="29" fillId="0" borderId="27" xfId="0" applyNumberFormat="1" applyFont="1" applyBorder="1" applyAlignment="1">
      <alignment horizontal="center" vertical="center"/>
    </xf>
    <xf numFmtId="164" fontId="29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10" fontId="16" fillId="0" borderId="0" xfId="0" applyNumberFormat="1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0" fillId="13" borderId="1" xfId="0" applyNumberFormat="1" applyFill="1" applyBorder="1" applyAlignment="1">
      <alignment horizontal="center" vertical="center" wrapText="1"/>
    </xf>
    <xf numFmtId="2" fontId="0" fillId="2" borderId="14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1" fontId="0" fillId="13" borderId="12" xfId="0" applyNumberFormat="1" applyFill="1" applyBorder="1" applyAlignment="1">
      <alignment horizontal="center" vertical="center" wrapText="1"/>
    </xf>
    <xf numFmtId="1" fontId="0" fillId="13" borderId="12" xfId="0" applyNumberForma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30" fillId="0" borderId="0" xfId="0" applyFont="1" applyFill="1" applyBorder="1"/>
    <xf numFmtId="2" fontId="30" fillId="0" borderId="0" xfId="0" applyNumberFormat="1" applyFont="1" applyFill="1" applyBorder="1" applyAlignment="1">
      <alignment horizontal="center" vertical="center"/>
    </xf>
    <xf numFmtId="10" fontId="30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center" vertical="center"/>
    </xf>
    <xf numFmtId="10" fontId="0" fillId="19" borderId="1" xfId="0" applyNumberForma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19" borderId="14" xfId="0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/>
      <protection locked="0"/>
    </xf>
    <xf numFmtId="0" fontId="0" fillId="20" borderId="1" xfId="0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65" fontId="12" fillId="6" borderId="14" xfId="2" applyNumberFormat="1" applyFont="1" applyFill="1" applyBorder="1" applyAlignment="1">
      <alignment horizontal="center" vertical="center"/>
    </xf>
    <xf numFmtId="165" fontId="0" fillId="6" borderId="1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2" fontId="0" fillId="13" borderId="41" xfId="0" applyNumberForma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2" fontId="0" fillId="13" borderId="41" xfId="0" applyNumberForma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2" fontId="0" fillId="13" borderId="16" xfId="0" applyNumberForma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2" fontId="0" fillId="13" borderId="16" xfId="0" applyNumberFormat="1" applyFill="1" applyBorder="1" applyAlignment="1">
      <alignment horizontal="center" vertical="center"/>
    </xf>
    <xf numFmtId="2" fontId="0" fillId="13" borderId="12" xfId="0" applyNumberFormat="1" applyFill="1" applyBorder="1" applyAlignment="1">
      <alignment horizontal="center" vertical="center" wrapText="1"/>
    </xf>
    <xf numFmtId="2" fontId="0" fillId="13" borderId="12" xfId="0" applyNumberFormat="1" applyFill="1" applyBorder="1" applyAlignment="1">
      <alignment horizontal="center" vertical="center"/>
    </xf>
    <xf numFmtId="1" fontId="0" fillId="13" borderId="41" xfId="0" applyNumberFormat="1" applyFill="1" applyBorder="1" applyAlignment="1">
      <alignment horizontal="center" vertical="center" wrapText="1"/>
    </xf>
    <xf numFmtId="1" fontId="0" fillId="13" borderId="41" xfId="0" applyNumberForma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0" fillId="6" borderId="1" xfId="0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0" fontId="4" fillId="0" borderId="0" xfId="0" applyFont="1" applyFill="1" applyBorder="1" applyAlignment="1">
      <alignment vertical="center" wrapText="1"/>
    </xf>
    <xf numFmtId="49" fontId="0" fillId="7" borderId="1" xfId="0" applyNumberFormat="1" applyFill="1" applyBorder="1" applyAlignment="1">
      <alignment horizontal="center" vertical="center"/>
    </xf>
    <xf numFmtId="164" fontId="24" fillId="13" borderId="1" xfId="0" applyNumberFormat="1" applyFont="1" applyFill="1" applyBorder="1" applyAlignment="1">
      <alignment horizontal="center" vertical="center"/>
    </xf>
    <xf numFmtId="0" fontId="21" fillId="9" borderId="32" xfId="0" applyFont="1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 wrapText="1"/>
    </xf>
    <xf numFmtId="0" fontId="21" fillId="9" borderId="46" xfId="0" applyFont="1" applyFill="1" applyBorder="1" applyAlignment="1">
      <alignment horizontal="center" vertical="center" wrapText="1"/>
    </xf>
    <xf numFmtId="164" fontId="24" fillId="0" borderId="11" xfId="0" applyNumberFormat="1" applyFont="1" applyBorder="1" applyAlignment="1">
      <alignment horizontal="center" vertical="center"/>
    </xf>
    <xf numFmtId="164" fontId="24" fillId="12" borderId="11" xfId="0" applyNumberFormat="1" applyFont="1" applyFill="1" applyBorder="1" applyAlignment="1">
      <alignment horizontal="center" vertical="center"/>
    </xf>
    <xf numFmtId="43" fontId="19" fillId="4" borderId="11" xfId="1" applyNumberFormat="1" applyFont="1" applyFill="1" applyBorder="1" applyAlignment="1">
      <alignment horizontal="center" vertical="center" wrapText="1"/>
    </xf>
    <xf numFmtId="2" fontId="0" fillId="17" borderId="14" xfId="0" applyNumberFormat="1" applyFill="1" applyBorder="1" applyAlignment="1" applyProtection="1">
      <alignment horizontal="center" vertical="center"/>
      <protection locked="0"/>
    </xf>
    <xf numFmtId="164" fontId="24" fillId="17" borderId="1" xfId="0" applyNumberFormat="1" applyFont="1" applyFill="1" applyBorder="1" applyAlignment="1" applyProtection="1">
      <alignment horizontal="center" vertical="center" wrapText="1"/>
      <protection locked="0"/>
    </xf>
    <xf numFmtId="164" fontId="24" fillId="17" borderId="1" xfId="0" applyNumberFormat="1" applyFont="1" applyFill="1" applyBorder="1" applyAlignment="1" applyProtection="1">
      <alignment horizontal="center" vertical="center"/>
      <protection locked="0"/>
    </xf>
    <xf numFmtId="0" fontId="21" fillId="17" borderId="5" xfId="0" applyFont="1" applyFill="1" applyBorder="1" applyAlignment="1" applyProtection="1">
      <alignment vertical="center"/>
      <protection locked="0"/>
    </xf>
    <xf numFmtId="0" fontId="21" fillId="17" borderId="5" xfId="0" applyFont="1" applyFill="1" applyBorder="1" applyAlignment="1" applyProtection="1">
      <alignment vertical="center" wrapText="1"/>
      <protection locked="0"/>
    </xf>
    <xf numFmtId="0" fontId="20" fillId="17" borderId="5" xfId="0" applyFont="1" applyFill="1" applyBorder="1" applyAlignment="1" applyProtection="1">
      <alignment vertical="center" wrapText="1"/>
      <protection locked="0"/>
    </xf>
    <xf numFmtId="164" fontId="14" fillId="17" borderId="1" xfId="0" applyNumberFormat="1" applyFont="1" applyFill="1" applyBorder="1" applyAlignment="1" applyProtection="1">
      <alignment horizontal="center" vertical="center"/>
      <protection locked="0"/>
    </xf>
    <xf numFmtId="0" fontId="0" fillId="17" borderId="1" xfId="0" applyFill="1" applyBorder="1" applyProtection="1">
      <protection locked="0"/>
    </xf>
    <xf numFmtId="164" fontId="0" fillId="17" borderId="1" xfId="0" applyNumberFormat="1" applyFill="1" applyBorder="1" applyAlignment="1" applyProtection="1">
      <alignment horizontal="center" vertical="center"/>
      <protection locked="0"/>
    </xf>
    <xf numFmtId="2" fontId="0" fillId="17" borderId="47" xfId="0" applyNumberFormat="1" applyFill="1" applyBorder="1" applyAlignment="1" applyProtection="1">
      <alignment horizontal="center" vertical="center" wrapText="1"/>
      <protection locked="0"/>
    </xf>
    <xf numFmtId="2" fontId="0" fillId="17" borderId="11" xfId="0" applyNumberFormat="1" applyFill="1" applyBorder="1" applyAlignment="1" applyProtection="1">
      <alignment horizontal="center" vertical="center" wrapText="1"/>
      <protection locked="0"/>
    </xf>
    <xf numFmtId="1" fontId="0" fillId="17" borderId="48" xfId="0" applyNumberFormat="1" applyFill="1" applyBorder="1" applyAlignment="1" applyProtection="1">
      <alignment horizontal="center" vertical="center" wrapText="1"/>
      <protection locked="0"/>
    </xf>
    <xf numFmtId="2" fontId="0" fillId="17" borderId="49" xfId="0" applyNumberFormat="1" applyFill="1" applyBorder="1" applyAlignment="1" applyProtection="1">
      <alignment horizontal="center" vertical="center" wrapText="1"/>
      <protection locked="0"/>
    </xf>
    <xf numFmtId="2" fontId="0" fillId="17" borderId="48" xfId="0" applyNumberFormat="1" applyFill="1" applyBorder="1" applyAlignment="1" applyProtection="1">
      <alignment horizontal="center" vertical="center" wrapText="1"/>
      <protection locked="0"/>
    </xf>
    <xf numFmtId="1" fontId="0" fillId="17" borderId="47" xfId="0" applyNumberFormat="1" applyFill="1" applyBorder="1" applyAlignment="1" applyProtection="1">
      <alignment horizontal="center" vertical="center" wrapText="1"/>
      <protection locked="0"/>
    </xf>
    <xf numFmtId="1" fontId="0" fillId="17" borderId="50" xfId="0" applyNumberFormat="1" applyFill="1" applyBorder="1" applyAlignment="1" applyProtection="1">
      <alignment horizontal="center" vertical="center" wrapText="1"/>
      <protection locked="0"/>
    </xf>
    <xf numFmtId="1" fontId="0" fillId="17" borderId="51" xfId="0" applyNumberFormat="1" applyFill="1" applyBorder="1" applyAlignment="1" applyProtection="1">
      <alignment horizontal="center" vertical="center" wrapText="1"/>
      <protection locked="0"/>
    </xf>
    <xf numFmtId="2" fontId="0" fillId="17" borderId="26" xfId="0" applyNumberFormat="1" applyFill="1" applyBorder="1" applyAlignment="1" applyProtection="1">
      <alignment horizontal="center" vertical="center"/>
      <protection locked="0"/>
    </xf>
    <xf numFmtId="1" fontId="0" fillId="17" borderId="13" xfId="0" applyNumberFormat="1" applyFill="1" applyBorder="1" applyAlignment="1" applyProtection="1">
      <alignment horizontal="center" vertical="center"/>
      <protection locked="0"/>
    </xf>
    <xf numFmtId="2" fontId="0" fillId="17" borderId="17" xfId="0" applyNumberFormat="1" applyFill="1" applyBorder="1" applyAlignment="1" applyProtection="1">
      <alignment horizontal="center" vertical="center"/>
      <protection locked="0"/>
    </xf>
    <xf numFmtId="2" fontId="0" fillId="17" borderId="13" xfId="0" applyNumberFormat="1" applyFill="1" applyBorder="1" applyAlignment="1" applyProtection="1">
      <alignment horizontal="center" vertical="center"/>
      <protection locked="0"/>
    </xf>
    <xf numFmtId="1" fontId="0" fillId="17" borderId="26" xfId="0" applyNumberFormat="1" applyFill="1" applyBorder="1" applyAlignment="1" applyProtection="1">
      <alignment horizontal="center" vertical="center"/>
      <protection locked="0"/>
    </xf>
    <xf numFmtId="0" fontId="0" fillId="17" borderId="38" xfId="0" applyFill="1" applyBorder="1" applyProtection="1">
      <protection locked="0"/>
    </xf>
    <xf numFmtId="0" fontId="0" fillId="17" borderId="22" xfId="0" applyFill="1" applyBorder="1" applyProtection="1">
      <protection locked="0"/>
    </xf>
    <xf numFmtId="0" fontId="0" fillId="17" borderId="6" xfId="0" applyFill="1" applyBorder="1" applyProtection="1">
      <protection locked="0"/>
    </xf>
    <xf numFmtId="0" fontId="0" fillId="17" borderId="32" xfId="0" applyFill="1" applyBorder="1" applyProtection="1">
      <protection locked="0"/>
    </xf>
    <xf numFmtId="1" fontId="0" fillId="21" borderId="13" xfId="0" applyNumberFormat="1" applyFill="1" applyBorder="1" applyAlignment="1" applyProtection="1">
      <alignment horizontal="center" vertical="center"/>
      <protection locked="0"/>
    </xf>
    <xf numFmtId="0" fontId="0" fillId="17" borderId="3" xfId="0" applyFill="1" applyBorder="1" applyAlignment="1" applyProtection="1">
      <alignment wrapText="1"/>
      <protection locked="0"/>
    </xf>
    <xf numFmtId="0" fontId="0" fillId="17" borderId="1" xfId="0" applyFill="1" applyBorder="1" applyAlignment="1" applyProtection="1">
      <alignment wrapText="1"/>
      <protection locked="0"/>
    </xf>
    <xf numFmtId="0" fontId="0" fillId="13" borderId="0" xfId="0" applyFill="1" applyAlignment="1">
      <alignment wrapText="1"/>
    </xf>
    <xf numFmtId="0" fontId="0" fillId="17" borderId="22" xfId="0" applyFill="1" applyBorder="1" applyAlignment="1" applyProtection="1">
      <alignment wrapText="1"/>
      <protection locked="0"/>
    </xf>
    <xf numFmtId="0" fontId="13" fillId="17" borderId="31" xfId="0" applyFont="1" applyFill="1" applyBorder="1" applyProtection="1">
      <protection locked="0"/>
    </xf>
    <xf numFmtId="0" fontId="29" fillId="13" borderId="52" xfId="0" applyFont="1" applyFill="1" applyBorder="1" applyAlignment="1">
      <alignment horizontal="center" wrapText="1"/>
    </xf>
    <xf numFmtId="0" fontId="29" fillId="13" borderId="7" xfId="0" applyFont="1" applyFill="1" applyBorder="1" applyAlignment="1">
      <alignment horizontal="center" wrapText="1"/>
    </xf>
    <xf numFmtId="0" fontId="21" fillId="9" borderId="32" xfId="0" applyFont="1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 wrapText="1"/>
    </xf>
    <xf numFmtId="0" fontId="21" fillId="9" borderId="46" xfId="0" applyFont="1" applyFill="1" applyBorder="1" applyAlignment="1">
      <alignment horizontal="center" vertical="center" wrapText="1"/>
    </xf>
    <xf numFmtId="0" fontId="0" fillId="17" borderId="11" xfId="0" applyFill="1" applyBorder="1" applyAlignment="1" applyProtection="1">
      <alignment horizontal="center" vertical="center" wrapText="1"/>
      <protection locked="0"/>
    </xf>
    <xf numFmtId="0" fontId="0" fillId="17" borderId="2" xfId="0" applyFill="1" applyBorder="1" applyAlignment="1" applyProtection="1">
      <alignment horizontal="center" vertical="center" wrapText="1"/>
      <protection locked="0"/>
    </xf>
    <xf numFmtId="164" fontId="24" fillId="0" borderId="11" xfId="0" applyNumberFormat="1" applyFont="1" applyBorder="1" applyAlignment="1">
      <alignment horizontal="center" vertical="center"/>
    </xf>
    <xf numFmtId="164" fontId="24" fillId="0" borderId="54" xfId="0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4" fontId="24" fillId="12" borderId="11" xfId="0" applyNumberFormat="1" applyFont="1" applyFill="1" applyBorder="1" applyAlignment="1">
      <alignment horizontal="center" vertical="center"/>
    </xf>
    <xf numFmtId="164" fontId="24" fillId="12" borderId="54" xfId="0" applyNumberFormat="1" applyFont="1" applyFill="1" applyBorder="1" applyAlignment="1">
      <alignment horizontal="center" vertical="center"/>
    </xf>
    <xf numFmtId="164" fontId="24" fillId="12" borderId="2" xfId="0" applyNumberFormat="1" applyFont="1" applyFill="1" applyBorder="1" applyAlignment="1">
      <alignment horizontal="center" vertical="center"/>
    </xf>
    <xf numFmtId="43" fontId="19" fillId="4" borderId="1" xfId="1" applyNumberFormat="1" applyFont="1" applyFill="1" applyBorder="1" applyAlignment="1">
      <alignment horizontal="center" vertical="center" wrapText="1"/>
    </xf>
    <xf numFmtId="0" fontId="29" fillId="13" borderId="52" xfId="0" applyFont="1" applyFill="1" applyBorder="1" applyAlignment="1">
      <alignment horizontal="center" vertical="center"/>
    </xf>
    <xf numFmtId="0" fontId="29" fillId="13" borderId="53" xfId="0" applyFont="1" applyFill="1" applyBorder="1" applyAlignment="1">
      <alignment horizontal="center" vertical="center"/>
    </xf>
    <xf numFmtId="0" fontId="29" fillId="13" borderId="7" xfId="0" applyFont="1" applyFill="1" applyBorder="1" applyAlignment="1">
      <alignment horizontal="center" vertical="center"/>
    </xf>
    <xf numFmtId="164" fontId="24" fillId="13" borderId="1" xfId="0" applyNumberFormat="1" applyFont="1" applyFill="1" applyBorder="1" applyAlignment="1">
      <alignment horizontal="center" vertical="center" wrapText="1"/>
    </xf>
    <xf numFmtId="164" fontId="24" fillId="13" borderId="1" xfId="0" applyNumberFormat="1" applyFont="1" applyFill="1" applyBorder="1" applyAlignment="1">
      <alignment horizontal="center" vertical="center"/>
    </xf>
    <xf numFmtId="0" fontId="4" fillId="11" borderId="55" xfId="0" applyFont="1" applyFill="1" applyBorder="1" applyAlignment="1">
      <alignment horizontal="left" vertical="center" wrapText="1"/>
    </xf>
    <xf numFmtId="0" fontId="15" fillId="11" borderId="56" xfId="0" applyFont="1" applyFill="1" applyBorder="1" applyAlignment="1">
      <alignment horizontal="left" vertical="center" wrapText="1"/>
    </xf>
    <xf numFmtId="0" fontId="15" fillId="11" borderId="57" xfId="0" applyFont="1" applyFill="1" applyBorder="1" applyAlignment="1">
      <alignment horizontal="left" vertical="center" wrapText="1"/>
    </xf>
    <xf numFmtId="0" fontId="28" fillId="5" borderId="11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43" fontId="19" fillId="4" borderId="11" xfId="1" applyNumberFormat="1" applyFont="1" applyFill="1" applyBorder="1" applyAlignment="1">
      <alignment horizontal="center" vertical="center" wrapText="1"/>
    </xf>
    <xf numFmtId="43" fontId="19" fillId="4" borderId="54" xfId="1" applyNumberFormat="1" applyFont="1" applyFill="1" applyBorder="1" applyAlignment="1">
      <alignment horizontal="center" vertical="center" wrapText="1"/>
    </xf>
    <xf numFmtId="10" fontId="14" fillId="6" borderId="14" xfId="0" applyNumberFormat="1" applyFont="1" applyFill="1" applyBorder="1" applyAlignment="1">
      <alignment horizontal="center" vertical="center"/>
    </xf>
    <xf numFmtId="10" fontId="14" fillId="6" borderId="1" xfId="0" applyNumberFormat="1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14" fillId="8" borderId="58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166" fontId="0" fillId="7" borderId="1" xfId="0" applyNumberFormat="1" applyFill="1" applyBorder="1" applyAlignment="1">
      <alignment horizontal="center" vertical="center"/>
    </xf>
    <xf numFmtId="166" fontId="0" fillId="7" borderId="11" xfId="0" applyNumberFormat="1" applyFill="1" applyBorder="1" applyAlignment="1">
      <alignment horizontal="center" vertical="center"/>
    </xf>
    <xf numFmtId="166" fontId="0" fillId="7" borderId="2" xfId="0" applyNumberFormat="1" applyFill="1" applyBorder="1" applyAlignment="1">
      <alignment horizontal="center" vertical="center"/>
    </xf>
    <xf numFmtId="0" fontId="28" fillId="13" borderId="0" xfId="0" applyFont="1" applyFill="1" applyBorder="1" applyAlignment="1">
      <alignment horizontal="left"/>
    </xf>
    <xf numFmtId="43" fontId="19" fillId="8" borderId="11" xfId="1" applyNumberFormat="1" applyFont="1" applyFill="1" applyBorder="1" applyAlignment="1">
      <alignment horizontal="center" vertical="center" wrapText="1"/>
    </xf>
    <xf numFmtId="43" fontId="19" fillId="8" borderId="2" xfId="1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32" fillId="8" borderId="11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 wrapText="1"/>
    </xf>
    <xf numFmtId="0" fontId="14" fillId="8" borderId="5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166" fontId="0" fillId="7" borderId="54" xfId="0" applyNumberForma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43" fontId="33" fillId="8" borderId="11" xfId="1" applyNumberFormat="1" applyFont="1" applyFill="1" applyBorder="1" applyAlignment="1">
      <alignment horizontal="center" vertical="center" wrapText="1"/>
    </xf>
    <xf numFmtId="43" fontId="33" fillId="8" borderId="2" xfId="1" applyNumberFormat="1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vertical="center" wrapText="1"/>
    </xf>
    <xf numFmtId="0" fontId="0" fillId="0" borderId="54" xfId="0" applyBorder="1"/>
    <xf numFmtId="0" fontId="0" fillId="0" borderId="2" xfId="0" applyBorder="1"/>
    <xf numFmtId="0" fontId="0" fillId="0" borderId="1" xfId="0" applyFont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10" fontId="12" fillId="0" borderId="3" xfId="2" applyNumberFormat="1" applyFont="1" applyFill="1" applyBorder="1" applyAlignment="1">
      <alignment horizontal="center" vertical="center" wrapText="1"/>
    </xf>
    <xf numFmtId="10" fontId="12" fillId="0" borderId="58" xfId="2" applyNumberFormat="1" applyFont="1" applyFill="1" applyBorder="1" applyAlignment="1">
      <alignment horizontal="center" vertical="center" wrapText="1"/>
    </xf>
    <xf numFmtId="10" fontId="12" fillId="0" borderId="14" xfId="2" applyNumberFormat="1" applyFont="1" applyFill="1" applyBorder="1" applyAlignment="1">
      <alignment horizontal="center" vertical="center" wrapText="1"/>
    </xf>
    <xf numFmtId="0" fontId="0" fillId="13" borderId="6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61" xfId="0" applyFill="1" applyBorder="1" applyAlignment="1">
      <alignment horizontal="center"/>
    </xf>
    <xf numFmtId="0" fontId="0" fillId="13" borderId="38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13" borderId="32" xfId="0" applyFill="1" applyBorder="1" applyAlignment="1">
      <alignment horizontal="center" vertical="center" wrapText="1"/>
    </xf>
    <xf numFmtId="0" fontId="0" fillId="13" borderId="45" xfId="0" applyFill="1" applyBorder="1" applyAlignment="1">
      <alignment horizontal="center" vertical="center" wrapText="1"/>
    </xf>
    <xf numFmtId="0" fontId="0" fillId="13" borderId="46" xfId="0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54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58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0" fillId="6" borderId="59" xfId="0" applyFill="1" applyBorder="1" applyAlignment="1" applyProtection="1">
      <alignment horizontal="center" vertical="center" wrapText="1"/>
      <protection locked="0"/>
    </xf>
    <xf numFmtId="0" fontId="0" fillId="6" borderId="62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left" vertical="center" wrapText="1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54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16" borderId="1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left" vertical="center"/>
    </xf>
    <xf numFmtId="0" fontId="14" fillId="7" borderId="2" xfId="0" applyFont="1" applyFill="1" applyBorder="1" applyAlignment="1" applyProtection="1">
      <alignment horizontal="left" vertical="center"/>
    </xf>
    <xf numFmtId="0" fontId="15" fillId="11" borderId="63" xfId="0" applyFont="1" applyFill="1" applyBorder="1" applyAlignment="1" applyProtection="1">
      <alignment horizontal="center" vertical="center" wrapText="1"/>
      <protection locked="0"/>
    </xf>
    <xf numFmtId="0" fontId="15" fillId="11" borderId="60" xfId="0" applyFont="1" applyFill="1" applyBorder="1" applyAlignment="1" applyProtection="1">
      <alignment horizontal="center" vertical="center" wrapText="1"/>
      <protection locked="0"/>
    </xf>
    <xf numFmtId="0" fontId="15" fillId="11" borderId="33" xfId="0" applyFont="1" applyFill="1" applyBorder="1" applyAlignment="1" applyProtection="1">
      <alignment horizontal="center" vertical="center" wrapText="1"/>
      <protection locked="0"/>
    </xf>
    <xf numFmtId="0" fontId="15" fillId="11" borderId="64" xfId="0" applyFont="1" applyFill="1" applyBorder="1" applyAlignment="1" applyProtection="1">
      <alignment horizontal="center" vertical="center" wrapText="1"/>
      <protection locked="0"/>
    </xf>
    <xf numFmtId="0" fontId="15" fillId="11" borderId="0" xfId="0" applyFont="1" applyFill="1" applyBorder="1" applyAlignment="1" applyProtection="1">
      <alignment horizontal="center" vertical="center" wrapText="1"/>
      <protection locked="0"/>
    </xf>
    <xf numFmtId="0" fontId="15" fillId="11" borderId="65" xfId="0" applyFont="1" applyFill="1" applyBorder="1" applyAlignment="1" applyProtection="1">
      <alignment horizontal="center" vertical="center" wrapText="1"/>
      <protection locked="0"/>
    </xf>
    <xf numFmtId="0" fontId="15" fillId="11" borderId="66" xfId="0" applyFont="1" applyFill="1" applyBorder="1" applyAlignment="1" applyProtection="1">
      <alignment horizontal="center" vertical="center" wrapText="1"/>
      <protection locked="0"/>
    </xf>
    <xf numFmtId="0" fontId="15" fillId="11" borderId="61" xfId="0" applyFont="1" applyFill="1" applyBorder="1" applyAlignment="1" applyProtection="1">
      <alignment horizontal="center" vertical="center" wrapText="1"/>
      <protection locked="0"/>
    </xf>
    <xf numFmtId="0" fontId="15" fillId="11" borderId="5" xfId="0" applyFont="1" applyFill="1" applyBorder="1" applyAlignment="1" applyProtection="1">
      <alignment horizontal="center" vertical="center" wrapText="1"/>
      <protection locked="0"/>
    </xf>
    <xf numFmtId="0" fontId="14" fillId="7" borderId="11" xfId="0" applyFont="1" applyFill="1" applyBorder="1" applyAlignment="1" applyProtection="1">
      <alignment horizontal="left" vertical="center" wrapText="1"/>
    </xf>
    <xf numFmtId="0" fontId="14" fillId="7" borderId="2" xfId="0" applyFont="1" applyFill="1" applyBorder="1" applyAlignment="1" applyProtection="1">
      <alignment horizontal="left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8" fillId="5" borderId="62" xfId="0" applyFont="1" applyFill="1" applyBorder="1" applyAlignment="1" applyProtection="1">
      <alignment horizontal="center" vertical="center"/>
      <protection locked="0"/>
    </xf>
    <xf numFmtId="0" fontId="28" fillId="5" borderId="19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A területi szereplő forrásának megoszlása a TOP belső arányok, valamint a saját igények alapján (Mrd Ft)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'1.) Megye_ITP_3. fejezet'!$B$31</c:f>
              <c:strCache>
                <c:ptCount val="1"/>
                <c:pt idx="0">
                  <c:v>TOP szerint </c:v>
                </c:pt>
              </c:strCache>
            </c:strRef>
          </c:tx>
          <c:invertIfNegative val="0"/>
          <c:cat>
            <c:strRef>
              <c:f>'1.) Megye_ITP_3. fejezet'!$C$30:$O$30</c:f>
              <c:strCache>
                <c:ptCount val="13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  <c:pt idx="4">
                  <c:v>2.1. Gazdaságélénkítő és népességmegtartó településfejlesztés</c:v>
                </c:pt>
                <c:pt idx="5">
                  <c:v>3.1. Fenntartható települési közlekedésfejlesztés</c:v>
                </c:pt>
                <c:pt idx="6">
                  <c:v>3.2. Önkormányzatok energiahatékonyságának és a megújuló energia-felhasználás arányának növelése</c:v>
                </c:pt>
                <c:pt idx="7">
                  <c:v>4.1. Egészségügyi alapellátás infrastrukturális fejlesztése</c:v>
                </c:pt>
                <c:pt idx="8">
                  <c:v>4.2. A szociális alapszolgáltatások infrastruktúrájának bővítése, fejlesztése</c:v>
                </c:pt>
                <c:pt idx="9">
                  <c:v>4.3. Leromlott városi területek rehabilitációja</c:v>
                </c:pt>
                <c:pt idx="10">
                  <c:v>5.1. Foglalkoztatás-növelést célzó megyei és helyi foglalkoztatási együttműködések (paktumok)</c:v>
                </c:pt>
                <c:pt idx="11">
                  <c:v>5.2. A társadalmi együttműködés erősítését szolgáló helyi szintű komplex programok </c:v>
                </c:pt>
                <c:pt idx="12">
                  <c:v>5.3. Helyi közösségi programok megvalósítása</c:v>
                </c:pt>
              </c:strCache>
            </c:strRef>
          </c:cat>
          <c:val>
            <c:numRef>
              <c:f>'1.) Megye_ITP_3. fejezet'!$C$31:$O$31</c:f>
              <c:numCache>
                <c:formatCode>0.000</c:formatCode>
                <c:ptCount val="13"/>
                <c:pt idx="0">
                  <c:v>7.1050000000000004</c:v>
                </c:pt>
                <c:pt idx="1">
                  <c:v>4.431</c:v>
                </c:pt>
                <c:pt idx="2">
                  <c:v>3.1760000000000002</c:v>
                </c:pt>
                <c:pt idx="3">
                  <c:v>3.83</c:v>
                </c:pt>
                <c:pt idx="4">
                  <c:v>9.1820000000000004</c:v>
                </c:pt>
                <c:pt idx="5">
                  <c:v>4.6769999999999996</c:v>
                </c:pt>
                <c:pt idx="6">
                  <c:v>7.81</c:v>
                </c:pt>
                <c:pt idx="7">
                  <c:v>1.337</c:v>
                </c:pt>
                <c:pt idx="8">
                  <c:v>1.0620000000000001</c:v>
                </c:pt>
                <c:pt idx="9">
                  <c:v>1.44</c:v>
                </c:pt>
                <c:pt idx="10">
                  <c:v>4.117</c:v>
                </c:pt>
                <c:pt idx="11">
                  <c:v>0.53600000000000003</c:v>
                </c:pt>
                <c:pt idx="12">
                  <c:v>0.91900000000000004</c:v>
                </c:pt>
              </c:numCache>
            </c:numRef>
          </c:val>
        </c:ser>
        <c:ser>
          <c:idx val="1"/>
          <c:order val="1"/>
          <c:tx>
            <c:strRef>
              <c:f>'1.) Megye_ITP_3. fejezet'!$B$32</c:f>
              <c:strCache>
                <c:ptCount val="1"/>
                <c:pt idx="0">
                  <c:v>Saját igények szerint </c:v>
                </c:pt>
              </c:strCache>
            </c:strRef>
          </c:tx>
          <c:invertIfNegative val="0"/>
          <c:cat>
            <c:strRef>
              <c:f>'1.) Megye_ITP_3. fejezet'!$C$30:$O$30</c:f>
              <c:strCache>
                <c:ptCount val="13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  <c:pt idx="4">
                  <c:v>2.1. Gazdaságélénkítő és népességmegtartó településfejlesztés</c:v>
                </c:pt>
                <c:pt idx="5">
                  <c:v>3.1. Fenntartható települési közlekedésfejlesztés</c:v>
                </c:pt>
                <c:pt idx="6">
                  <c:v>3.2. Önkormányzatok energiahatékonyságának és a megújuló energia-felhasználás arányának növelése</c:v>
                </c:pt>
                <c:pt idx="7">
                  <c:v>4.1. Egészségügyi alapellátás infrastrukturális fejlesztése</c:v>
                </c:pt>
                <c:pt idx="8">
                  <c:v>4.2. A szociális alapszolgáltatások infrastruktúrájának bővítése, fejlesztése</c:v>
                </c:pt>
                <c:pt idx="9">
                  <c:v>4.3. Leromlott városi területek rehabilitációja</c:v>
                </c:pt>
                <c:pt idx="10">
                  <c:v>5.1. Foglalkoztatás-növelést célzó megyei és helyi foglalkoztatási együttműködések (paktumok)</c:v>
                </c:pt>
                <c:pt idx="11">
                  <c:v>5.2. A társadalmi együttműködés erősítését szolgáló helyi szintű komplex programok </c:v>
                </c:pt>
                <c:pt idx="12">
                  <c:v>5.3. Helyi közösségi programok megvalósítása</c:v>
                </c:pt>
              </c:strCache>
            </c:strRef>
          </c:cat>
          <c:val>
            <c:numRef>
              <c:f>'1.) Megye_ITP_3. fejezet'!$C$32:$O$32</c:f>
              <c:numCache>
                <c:formatCode>0.000</c:formatCode>
                <c:ptCount val="13"/>
                <c:pt idx="0">
                  <c:v>7.1050000000000004</c:v>
                </c:pt>
                <c:pt idx="1">
                  <c:v>4.4320000000000004</c:v>
                </c:pt>
                <c:pt idx="2">
                  <c:v>3.1760000000000002</c:v>
                </c:pt>
                <c:pt idx="3">
                  <c:v>3.83</c:v>
                </c:pt>
                <c:pt idx="4">
                  <c:v>9.1820000000000004</c:v>
                </c:pt>
                <c:pt idx="5">
                  <c:v>4.6769999999999996</c:v>
                </c:pt>
                <c:pt idx="6">
                  <c:v>7.81</c:v>
                </c:pt>
                <c:pt idx="7">
                  <c:v>1.3360000000000001</c:v>
                </c:pt>
                <c:pt idx="8">
                  <c:v>1.0620000000000001</c:v>
                </c:pt>
                <c:pt idx="9">
                  <c:v>1.44</c:v>
                </c:pt>
                <c:pt idx="10">
                  <c:v>4.117</c:v>
                </c:pt>
                <c:pt idx="11">
                  <c:v>0.53600000000000003</c:v>
                </c:pt>
                <c:pt idx="12">
                  <c:v>0.91900000000000004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943384"/>
        <c:axId val="324941424"/>
        <c:axId val="0"/>
      </c:bar3DChart>
      <c:catAx>
        <c:axId val="32494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24941424"/>
        <c:crosses val="autoZero"/>
        <c:auto val="1"/>
        <c:lblAlgn val="ctr"/>
        <c:lblOffset val="100"/>
        <c:noMultiLvlLbl val="0"/>
      </c:catAx>
      <c:valAx>
        <c:axId val="32494142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24943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A területi szereplő forrásának saját igényeken alapuló megoszlása prioritásonként (Mrd Ft)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'1.) Megye_ITP_3. fejezet'!$R$30:$R$34</c:f>
              <c:strCache>
                <c:ptCount val="5"/>
                <c:pt idx="0">
                  <c:v>1. Térségi gazdasági környezet fejlesztése a foglalkoztatás elősegítésére</c:v>
                </c:pt>
                <c:pt idx="1">
                  <c:v>2. Vállalkozásbarát, népességmegtartó településfejlesztés</c:v>
                </c:pt>
                <c:pt idx="2">
                  <c:v>3. Alacsony széndioxid kibocsátású gazdaságra való áttérés kiemelten a városi területeken</c:v>
                </c:pt>
                <c:pt idx="3">
                  <c:v>4. A helyi közösségi szolgáltatások  fejlesztése és a társadalmi együttműködés erősítése</c:v>
                </c:pt>
                <c:pt idx="4">
                  <c:v>5. Megyei és helyi emberi erőforrás fejlesztések, foglalkoztatás-ösztönzés  és társadalmi együttműködés</c:v>
                </c:pt>
              </c:strCache>
            </c:strRef>
          </c:cat>
          <c:val>
            <c:numRef>
              <c:f>'1.) Megye_ITP_3. fejezet'!$S$30:$S$34</c:f>
              <c:numCache>
                <c:formatCode>0.000</c:formatCode>
                <c:ptCount val="5"/>
                <c:pt idx="0">
                  <c:v>18.542999999999999</c:v>
                </c:pt>
                <c:pt idx="1">
                  <c:v>9.1820000000000004</c:v>
                </c:pt>
                <c:pt idx="2">
                  <c:v>12.486999999999998</c:v>
                </c:pt>
                <c:pt idx="3">
                  <c:v>3.8380000000000001</c:v>
                </c:pt>
                <c:pt idx="4">
                  <c:v>5.572000000000001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Forráskeret felhasználási módok megoszlásának bemutatása (Mrd Ft)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ÚJ_Megye_ITP_3.fej. folyt.'!$D$14</c:f>
              <c:strCache>
                <c:ptCount val="1"/>
                <c:pt idx="0">
                  <c:v>Megyei Önkormányzat saját projekt</c:v>
                </c:pt>
              </c:strCache>
            </c:strRef>
          </c:tx>
          <c:invertIfNegative val="0"/>
          <c:cat>
            <c:strRef>
              <c:f>'2.) ÚJ_Megye_ITP_3.fej. folyt.'!$E$12:$H$12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ÚJ_Megye_ITP_3.fej. folyt.'!$E$14:$H$14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ÚJ_Megye_ITP_3.fej. folyt.'!$D$15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ÚJ_Megye_ITP_3.fej. folyt.'!$E$12:$H$12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ÚJ_Megye_ITP_3.fej. folyt.'!$E$15:$H$15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ÚJ_Megye_ITP_3.fej. folyt.'!$D$16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ÚJ_Megye_ITP_3.fej. folyt.'!$E$12:$H$12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ÚJ_Megye_ITP_3.fej. folyt.'!$E$16:$H$16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0.30599999999999999</c:v>
                </c:pt>
              </c:numCache>
            </c:numRef>
          </c:val>
        </c:ser>
        <c:ser>
          <c:idx val="3"/>
          <c:order val="3"/>
          <c:tx>
            <c:strRef>
              <c:f>'2.) ÚJ_Megye_ITP_3.fej. folyt.'!$D$17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ÚJ_Megye_ITP_3.fej. folyt.'!$E$12:$H$12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ÚJ_Megye_ITP_3.fej. folyt.'!$E$17:$H$17</c:f>
              <c:numCache>
                <c:formatCode>0.000</c:formatCode>
                <c:ptCount val="4"/>
                <c:pt idx="0">
                  <c:v>0</c:v>
                </c:pt>
                <c:pt idx="1">
                  <c:v>0.97499999999999998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'2.) ÚJ_Megye_ITP_3.fej. folyt.'!$D$18</c:f>
              <c:strCache>
                <c:ptCount val="1"/>
                <c:pt idx="0">
                  <c:v>Minden megyén belüli jogosult számára igényelhető</c:v>
                </c:pt>
              </c:strCache>
            </c:strRef>
          </c:tx>
          <c:invertIfNegative val="0"/>
          <c:cat>
            <c:strRef>
              <c:f>'2.) ÚJ_Megye_ITP_3.fej. folyt.'!$E$12:$H$12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ÚJ_Megye_ITP_3.fej. folyt.'!$E$18:$H$18</c:f>
              <c:numCache>
                <c:formatCode>0.000</c:formatCode>
                <c:ptCount val="4"/>
                <c:pt idx="0">
                  <c:v>7.1050000000000004</c:v>
                </c:pt>
                <c:pt idx="1">
                  <c:v>3.4569999999999999</c:v>
                </c:pt>
                <c:pt idx="2">
                  <c:v>3.1760000000000002</c:v>
                </c:pt>
                <c:pt idx="3">
                  <c:v>3.524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24939464"/>
        <c:axId val="324939856"/>
        <c:axId val="0"/>
      </c:bar3DChart>
      <c:catAx>
        <c:axId val="32493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24939856"/>
        <c:crosses val="autoZero"/>
        <c:auto val="1"/>
        <c:lblAlgn val="ctr"/>
        <c:lblOffset val="100"/>
        <c:noMultiLvlLbl val="0"/>
      </c:catAx>
      <c:valAx>
        <c:axId val="324939856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24939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Forráskeret felhasználási módok megoszlásának bemutatása (Mrd Ft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ÚJ_Megye_ITP_3.fej. folyt.'!$D$31</c:f>
              <c:strCache>
                <c:ptCount val="1"/>
                <c:pt idx="0">
                  <c:v>Megyei Önkormányzat saját projekt</c:v>
                </c:pt>
              </c:strCache>
            </c:strRef>
          </c:tx>
          <c:invertIfNegative val="0"/>
          <c:cat>
            <c:strRef>
              <c:f>'2.) ÚJ_Megye_ITP_3.fej. folyt.'!$E$29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ÚJ_Megye_ITP_3.fej. folyt.'!$E$31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ÚJ_Megye_ITP_3.fej. folyt.'!$D$32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ÚJ_Megye_ITP_3.fej. folyt.'!$E$29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ÚJ_Megye_ITP_3.fej. folyt.'!$E$32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ÚJ_Megye_ITP_3.fej. folyt.'!$D$33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ÚJ_Megye_ITP_3.fej. folyt.'!$E$29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ÚJ_Megye_ITP_3.fej. folyt.'!$E$33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ÚJ_Megye_ITP_3.fej. folyt.'!$D$34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ÚJ_Megye_ITP_3.fej. folyt.'!$E$29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ÚJ_Megye_ITP_3.fej. folyt.'!$E$34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'2.) ÚJ_Megye_ITP_3.fej. folyt.'!$D$35</c:f>
              <c:strCache>
                <c:ptCount val="1"/>
                <c:pt idx="0">
                  <c:v>Minden megyén belüli jogosult számára igényelhető</c:v>
                </c:pt>
              </c:strCache>
            </c:strRef>
          </c:tx>
          <c:invertIfNegative val="0"/>
          <c:cat>
            <c:strRef>
              <c:f>'2.) ÚJ_Megye_ITP_3.fej. folyt.'!$E$29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ÚJ_Megye_ITP_3.fej. folyt.'!$E$35</c:f>
              <c:numCache>
                <c:formatCode>0.000</c:formatCode>
                <c:ptCount val="1"/>
                <c:pt idx="0">
                  <c:v>9.1820000000000004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5957432"/>
        <c:axId val="461668072"/>
        <c:axId val="0"/>
      </c:bar3DChart>
      <c:catAx>
        <c:axId val="14595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1668072"/>
        <c:crosses val="autoZero"/>
        <c:auto val="1"/>
        <c:lblAlgn val="ctr"/>
        <c:lblOffset val="100"/>
        <c:noMultiLvlLbl val="0"/>
      </c:catAx>
      <c:valAx>
        <c:axId val="461668072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5957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Forráskeret felhasználási módok megoszlásának bemutatása (Mrd Ft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ÚJ_Megye_ITP_3.fej. folyt.'!$D$48</c:f>
              <c:strCache>
                <c:ptCount val="1"/>
                <c:pt idx="0">
                  <c:v>Megyei Önkormányzat saját projekt</c:v>
                </c:pt>
              </c:strCache>
            </c:strRef>
          </c:tx>
          <c:invertIfNegative val="0"/>
          <c:cat>
            <c:strRef>
              <c:f>'2.) ÚJ_Megye_ITP_3.fej. folyt.'!$E$46:$F$46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ÚJ_Megye_ITP_3.fej. folyt.'!$E$48:$F$48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ÚJ_Megye_ITP_3.fej. folyt.'!$D$49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ÚJ_Megye_ITP_3.fej. folyt.'!$E$46:$F$46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ÚJ_Megye_ITP_3.fej. folyt.'!$E$49:$F$49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ÚJ_Megye_ITP_3.fej. folyt.'!$D$50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ÚJ_Megye_ITP_3.fej. folyt.'!$E$46:$F$46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ÚJ_Megye_ITP_3.fej. folyt.'!$E$50:$F$50</c:f>
              <c:numCache>
                <c:formatCode>0.000</c:formatCode>
                <c:ptCount val="2"/>
                <c:pt idx="0">
                  <c:v>1.403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ÚJ_Megye_ITP_3.fej. folyt.'!$D$51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ÚJ_Megye_ITP_3.fej. folyt.'!$E$46:$F$46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ÚJ_Megye_ITP_3.fej. folyt.'!$E$51:$F$51</c:f>
              <c:numCache>
                <c:formatCode>0.000</c:formatCode>
                <c:ptCount val="2"/>
                <c:pt idx="0">
                  <c:v>0.46800000000000003</c:v>
                </c:pt>
                <c:pt idx="1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'2.) ÚJ_Megye_ITP_3.fej. folyt.'!$D$52</c:f>
              <c:strCache>
                <c:ptCount val="1"/>
                <c:pt idx="0">
                  <c:v>Minden megyén belüli jogosult számára igényelhető</c:v>
                </c:pt>
              </c:strCache>
            </c:strRef>
          </c:tx>
          <c:invertIfNegative val="0"/>
          <c:cat>
            <c:strRef>
              <c:f>'2.) ÚJ_Megye_ITP_3.fej. folyt.'!$E$46:$F$46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ÚJ_Megye_ITP_3.fej. folyt.'!$E$52:$F$52</c:f>
              <c:numCache>
                <c:formatCode>0.000</c:formatCode>
                <c:ptCount val="2"/>
                <c:pt idx="0">
                  <c:v>2.806</c:v>
                </c:pt>
                <c:pt idx="1">
                  <c:v>7.42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61671992"/>
        <c:axId val="461668464"/>
        <c:axId val="0"/>
      </c:bar3DChart>
      <c:catAx>
        <c:axId val="46167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1668464"/>
        <c:crosses val="autoZero"/>
        <c:auto val="1"/>
        <c:lblAlgn val="ctr"/>
        <c:lblOffset val="100"/>
        <c:noMultiLvlLbl val="0"/>
      </c:catAx>
      <c:valAx>
        <c:axId val="46166846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1671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Forráskeret felhasználási módok megoszlásának bemutatása (Mrd Ft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ÚJ_Megye_ITP_3.fej. folyt.'!$D$65</c:f>
              <c:strCache>
                <c:ptCount val="1"/>
                <c:pt idx="0">
                  <c:v>Megyei Önkormányzat saját projekt</c:v>
                </c:pt>
              </c:strCache>
            </c:strRef>
          </c:tx>
          <c:invertIfNegative val="0"/>
          <c:cat>
            <c:strRef>
              <c:f>'2.) ÚJ_Megye_ITP_3.fej. folyt.'!$E$63:$G$63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ÚJ_Megye_ITP_3.fej. folyt.'!$E$65:$G$65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ÚJ_Megye_ITP_3.fej. folyt.'!$D$66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ÚJ_Megye_ITP_3.fej. folyt.'!$E$63:$G$63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ÚJ_Megye_ITP_3.fej. folyt.'!$E$66:$G$66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ÚJ_Megye_ITP_3.fej. folyt.'!$D$67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ÚJ_Megye_ITP_3.fej. folyt.'!$E$63:$G$63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ÚJ_Megye_ITP_3.fej. folyt.'!$E$67:$G$67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ÚJ_Megye_ITP_3.fej. folyt.'!$D$68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ÚJ_Megye_ITP_3.fej. folyt.'!$E$63:$G$63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ÚJ_Megye_ITP_3.fej. folyt.'!$E$68:$G$68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'2.) ÚJ_Megye_ITP_3.fej. folyt.'!$D$69</c:f>
              <c:strCache>
                <c:ptCount val="1"/>
                <c:pt idx="0">
                  <c:v>Minden megyén belüli jogosult számára igényelhető</c:v>
                </c:pt>
              </c:strCache>
            </c:strRef>
          </c:tx>
          <c:invertIfNegative val="0"/>
          <c:cat>
            <c:strRef>
              <c:f>'2.) ÚJ_Megye_ITP_3.fej. folyt.'!$E$63:$G$63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ÚJ_Megye_ITP_3.fej. folyt.'!$E$69:$G$69</c:f>
              <c:numCache>
                <c:formatCode>0.000</c:formatCode>
                <c:ptCount val="3"/>
                <c:pt idx="0">
                  <c:v>1.3360000000000001</c:v>
                </c:pt>
                <c:pt idx="1">
                  <c:v>1.0620000000000001</c:v>
                </c:pt>
                <c:pt idx="2">
                  <c:v>1.44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61667288"/>
        <c:axId val="461667680"/>
        <c:axId val="0"/>
      </c:bar3DChart>
      <c:catAx>
        <c:axId val="46166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1667680"/>
        <c:crosses val="autoZero"/>
        <c:auto val="1"/>
        <c:lblAlgn val="ctr"/>
        <c:lblOffset val="100"/>
        <c:noMultiLvlLbl val="0"/>
      </c:catAx>
      <c:valAx>
        <c:axId val="461667680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1667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Forráskeret felhasználási módok megoszlásának bemutatása (Mrd Ft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94549483709747E-2"/>
          <c:y val="0.11130424849402686"/>
          <c:w val="0.59782821758058691"/>
          <c:h val="0.6618322399594844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'2.) ÚJ_Megye_ITP_3.fej. folyt.'!$D$81</c:f>
              <c:strCache>
                <c:ptCount val="1"/>
                <c:pt idx="0">
                  <c:v>Megyei Önkormányzat saját projekt</c:v>
                </c:pt>
              </c:strCache>
            </c:strRef>
          </c:tx>
          <c:invertIfNegative val="0"/>
          <c:cat>
            <c:strRef>
              <c:f>'2.) ÚJ_Megye_ITP_3.fej. folyt.'!$E$79:$G$79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ÚJ_Megye_ITP_3.fej. folyt.'!$E$81:$G$81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0.91900000000000004</c:v>
                </c:pt>
              </c:numCache>
            </c:numRef>
          </c:val>
        </c:ser>
        <c:ser>
          <c:idx val="1"/>
          <c:order val="1"/>
          <c:tx>
            <c:strRef>
              <c:f>'2.) ÚJ_Megye_ITP_3.fej. folyt.'!$D$82</c:f>
              <c:strCache>
                <c:ptCount val="1"/>
                <c:pt idx="0">
                  <c:v>Földrajzi célterület </c:v>
                </c:pt>
              </c:strCache>
            </c:strRef>
          </c:tx>
          <c:invertIfNegative val="0"/>
          <c:cat>
            <c:strRef>
              <c:f>'2.) ÚJ_Megye_ITP_3.fej. folyt.'!$E$79:$G$79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ÚJ_Megye_ITP_3.fej. folyt.'!$E$82:$G$82</c:f>
              <c:numCache>
                <c:formatCode>0.000</c:formatCode>
                <c:ptCount val="3"/>
                <c:pt idx="0">
                  <c:v>0</c:v>
                </c:pt>
                <c:pt idx="1">
                  <c:v>0.53600000000000003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ÚJ_Megye_ITP_3.fej. folyt.'!$D$83</c:f>
              <c:strCache>
                <c:ptCount val="1"/>
                <c:pt idx="0">
                  <c:v>Fejlesztési cél </c:v>
                </c:pt>
              </c:strCache>
            </c:strRef>
          </c:tx>
          <c:invertIfNegative val="0"/>
          <c:cat>
            <c:strRef>
              <c:f>'2.) ÚJ_Megye_ITP_3.fej. folyt.'!$E$79:$G$79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ÚJ_Megye_ITP_3.fej. folyt.'!$E$83:$G$83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ÚJ_Megye_ITP_3.fej. folyt.'!$D$84</c:f>
              <c:strCache>
                <c:ptCount val="1"/>
                <c:pt idx="0">
                  <c:v>Kedvezményezetti csoport</c:v>
                </c:pt>
              </c:strCache>
            </c:strRef>
          </c:tx>
          <c:invertIfNegative val="0"/>
          <c:cat>
            <c:strRef>
              <c:f>'2.) ÚJ_Megye_ITP_3.fej. folyt.'!$E$79:$G$79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ÚJ_Megye_ITP_3.fej. folyt.'!$E$84:$G$84</c:f>
              <c:numCache>
                <c:formatCode>0.000</c:formatCode>
                <c:ptCount val="3"/>
                <c:pt idx="0">
                  <c:v>1.2350000000000001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'2.) ÚJ_Megye_ITP_3.fej. folyt.'!$D$85</c:f>
              <c:strCache>
                <c:ptCount val="1"/>
                <c:pt idx="0">
                  <c:v>Minden, megyén belüli jogosult számára igényelhető</c:v>
                </c:pt>
              </c:strCache>
            </c:strRef>
          </c:tx>
          <c:invertIfNegative val="0"/>
          <c:cat>
            <c:strRef>
              <c:f>'2.) ÚJ_Megye_ITP_3.fej. folyt.'!$E$79:$G$79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ÚJ_Megye_ITP_3.fej. folyt.'!$E$85:$G$85</c:f>
              <c:numCache>
                <c:formatCode>0.000</c:formatCode>
                <c:ptCount val="3"/>
                <c:pt idx="0">
                  <c:v>2.8820000000000001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61670032"/>
        <c:axId val="461671600"/>
        <c:axId val="0"/>
      </c:bar3DChart>
      <c:catAx>
        <c:axId val="46167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1671600"/>
        <c:crosses val="autoZero"/>
        <c:auto val="1"/>
        <c:lblAlgn val="ctr"/>
        <c:lblOffset val="100"/>
        <c:noMultiLvlLbl val="0"/>
      </c:catAx>
      <c:valAx>
        <c:axId val="461671600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167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535132</xdr:colOff>
      <xdr:row>32</xdr:row>
      <xdr:rowOff>796636</xdr:rowOff>
    </xdr:from>
    <xdr:to>
      <xdr:col>13</xdr:col>
      <xdr:colOff>212148</xdr:colOff>
      <xdr:row>61</xdr:row>
      <xdr:rowOff>40697</xdr:rowOff>
    </xdr:to>
    <xdr:graphicFrame macro="">
      <xdr:nvGraphicFramePr>
        <xdr:cNvPr id="250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533400</xdr:colOff>
      <xdr:row>34</xdr:row>
      <xdr:rowOff>504825</xdr:rowOff>
    </xdr:from>
    <xdr:to>
      <xdr:col>19</xdr:col>
      <xdr:colOff>2495550</xdr:colOff>
      <xdr:row>49</xdr:row>
      <xdr:rowOff>190500</xdr:rowOff>
    </xdr:to>
    <xdr:graphicFrame macro="">
      <xdr:nvGraphicFramePr>
        <xdr:cNvPr id="2506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11</xdr:row>
      <xdr:rowOff>104775</xdr:rowOff>
    </xdr:from>
    <xdr:to>
      <xdr:col>19</xdr:col>
      <xdr:colOff>276225</xdr:colOff>
      <xdr:row>23</xdr:row>
      <xdr:rowOff>361950</xdr:rowOff>
    </xdr:to>
    <xdr:graphicFrame macro="">
      <xdr:nvGraphicFramePr>
        <xdr:cNvPr id="1731371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12</xdr:col>
      <xdr:colOff>0</xdr:colOff>
      <xdr:row>34</xdr:row>
      <xdr:rowOff>419100</xdr:rowOff>
    </xdr:to>
    <xdr:graphicFrame macro="">
      <xdr:nvGraphicFramePr>
        <xdr:cNvPr id="1731372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676275</xdr:colOff>
      <xdr:row>46</xdr:row>
      <xdr:rowOff>400050</xdr:rowOff>
    </xdr:from>
    <xdr:to>
      <xdr:col>13</xdr:col>
      <xdr:colOff>1200150</xdr:colOff>
      <xdr:row>51</xdr:row>
      <xdr:rowOff>438150</xdr:rowOff>
    </xdr:to>
    <xdr:graphicFrame macro="">
      <xdr:nvGraphicFramePr>
        <xdr:cNvPr id="1731373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1200150</xdr:colOff>
      <xdr:row>62</xdr:row>
      <xdr:rowOff>285750</xdr:rowOff>
    </xdr:from>
    <xdr:to>
      <xdr:col>15</xdr:col>
      <xdr:colOff>914400</xdr:colOff>
      <xdr:row>70</xdr:row>
      <xdr:rowOff>95250</xdr:rowOff>
    </xdr:to>
    <xdr:graphicFrame macro="">
      <xdr:nvGraphicFramePr>
        <xdr:cNvPr id="1731374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1057275</xdr:colOff>
      <xdr:row>78</xdr:row>
      <xdr:rowOff>561975</xdr:rowOff>
    </xdr:from>
    <xdr:to>
      <xdr:col>16</xdr:col>
      <xdr:colOff>19050</xdr:colOff>
      <xdr:row>85</xdr:row>
      <xdr:rowOff>28575</xdr:rowOff>
    </xdr:to>
    <xdr:graphicFrame macro="">
      <xdr:nvGraphicFramePr>
        <xdr:cNvPr id="1731375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showGridLines="0" topLeftCell="A22" zoomScale="45" zoomScaleNormal="45" zoomScaleSheetLayoutView="25" workbookViewId="0">
      <selection activeCell="P56" sqref="P56"/>
    </sheetView>
  </sheetViews>
  <sheetFormatPr defaultColWidth="9.125" defaultRowHeight="15" x14ac:dyDescent="0.25"/>
  <cols>
    <col min="1" max="1" width="18.75" style="8" customWidth="1"/>
    <col min="2" max="2" width="13" style="8" customWidth="1"/>
    <col min="3" max="3" width="14" style="8" customWidth="1"/>
    <col min="4" max="4" width="19.25" style="8" bestFit="1" customWidth="1"/>
    <col min="5" max="6" width="14.875" style="8" customWidth="1"/>
    <col min="7" max="7" width="22.25" style="8" bestFit="1" customWidth="1"/>
    <col min="8" max="8" width="19.625" style="8" bestFit="1" customWidth="1"/>
    <col min="9" max="9" width="11.625" style="8" customWidth="1"/>
    <col min="10" max="10" width="17.875" style="8" bestFit="1" customWidth="1"/>
    <col min="11" max="11" width="19.375" style="8" bestFit="1" customWidth="1"/>
    <col min="12" max="12" width="17.25" style="8" customWidth="1"/>
    <col min="13" max="14" width="16.375" style="8" bestFit="1" customWidth="1"/>
    <col min="15" max="15" width="13.625" style="8" bestFit="1" customWidth="1"/>
    <col min="16" max="16" width="17.625" style="8" bestFit="1" customWidth="1"/>
    <col min="17" max="17" width="9.125" style="8"/>
    <col min="18" max="18" width="19.875" style="8" customWidth="1"/>
    <col min="19" max="19" width="59" style="8" customWidth="1"/>
    <col min="20" max="20" width="67.125" style="8" customWidth="1"/>
    <col min="21" max="16384" width="9.125" style="8"/>
  </cols>
  <sheetData>
    <row r="1" spans="1:21" ht="131.25" customHeight="1" thickTop="1" thickBot="1" x14ac:dyDescent="0.3">
      <c r="A1" s="43"/>
      <c r="B1" s="283" t="s">
        <v>170</v>
      </c>
      <c r="C1" s="284"/>
      <c r="D1" s="284"/>
      <c r="E1" s="285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51" customHeight="1" thickTop="1" x14ac:dyDescent="0.25">
      <c r="A2" s="43"/>
      <c r="B2" s="286" t="s">
        <v>54</v>
      </c>
      <c r="C2" s="28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U5" s="43"/>
    </row>
    <row r="6" spans="1:21" ht="41.25" customHeight="1" x14ac:dyDescent="0.25">
      <c r="A6" s="43"/>
      <c r="B6" s="6" t="s">
        <v>85</v>
      </c>
      <c r="C6" s="269" t="s">
        <v>174</v>
      </c>
      <c r="D6" s="270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U6" s="43"/>
    </row>
    <row r="7" spans="1:21" ht="41.25" customHeight="1" x14ac:dyDescent="0.25">
      <c r="A7" s="43"/>
      <c r="B7" s="19" t="s">
        <v>133</v>
      </c>
      <c r="C7" s="269" t="s">
        <v>175</v>
      </c>
      <c r="D7" s="270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U7" s="43"/>
    </row>
    <row r="8" spans="1:21" ht="75" x14ac:dyDescent="0.25">
      <c r="A8" s="35" t="s">
        <v>136</v>
      </c>
      <c r="B8" s="20" t="s">
        <v>134</v>
      </c>
      <c r="C8" s="232">
        <v>49.62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U8" s="43"/>
    </row>
    <row r="9" spans="1:21" ht="41.25" customHeight="1" thickBot="1" x14ac:dyDescent="0.3">
      <c r="A9" s="43"/>
      <c r="B9" s="49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U9" s="43"/>
    </row>
    <row r="10" spans="1:21" ht="19.5" thickBot="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33" t="s">
        <v>109</v>
      </c>
      <c r="S10" s="34" t="s">
        <v>110</v>
      </c>
      <c r="T10" s="34" t="s">
        <v>111</v>
      </c>
      <c r="U10" s="43"/>
    </row>
    <row r="11" spans="1:21" ht="63.75" customHeight="1" thickBot="1" x14ac:dyDescent="0.3">
      <c r="A11" s="43"/>
      <c r="B11" s="55" t="s">
        <v>79</v>
      </c>
      <c r="C11" s="277" t="s">
        <v>61</v>
      </c>
      <c r="D11" s="277"/>
      <c r="E11" s="277"/>
      <c r="F11" s="277"/>
      <c r="G11" s="231" t="s">
        <v>62</v>
      </c>
      <c r="H11" s="288" t="s">
        <v>63</v>
      </c>
      <c r="I11" s="289"/>
      <c r="J11" s="277" t="s">
        <v>64</v>
      </c>
      <c r="K11" s="277"/>
      <c r="L11" s="277"/>
      <c r="M11" s="277" t="s">
        <v>65</v>
      </c>
      <c r="N11" s="277"/>
      <c r="O11" s="277"/>
      <c r="P11" s="59"/>
      <c r="Q11" s="43"/>
      <c r="R11" s="266" t="s">
        <v>61</v>
      </c>
      <c r="S11" s="30" t="s">
        <v>66</v>
      </c>
      <c r="T11" s="235"/>
      <c r="U11" s="43"/>
    </row>
    <row r="12" spans="1:21" ht="120.75" customHeight="1" thickBot="1" x14ac:dyDescent="0.3">
      <c r="A12" s="43"/>
      <c r="B12" s="5" t="s">
        <v>80</v>
      </c>
      <c r="C12" s="101" t="s">
        <v>66</v>
      </c>
      <c r="D12" s="17" t="s">
        <v>67</v>
      </c>
      <c r="E12" s="17" t="s">
        <v>68</v>
      </c>
      <c r="F12" s="17" t="s">
        <v>69</v>
      </c>
      <c r="G12" s="101" t="s">
        <v>70</v>
      </c>
      <c r="H12" s="17" t="s">
        <v>71</v>
      </c>
      <c r="I12" s="101" t="s">
        <v>72</v>
      </c>
      <c r="J12" s="17" t="s">
        <v>73</v>
      </c>
      <c r="K12" s="17" t="s">
        <v>74</v>
      </c>
      <c r="L12" s="17" t="s">
        <v>75</v>
      </c>
      <c r="M12" s="101" t="s">
        <v>76</v>
      </c>
      <c r="N12" s="17" t="s">
        <v>77</v>
      </c>
      <c r="O12" s="17" t="s">
        <v>78</v>
      </c>
      <c r="P12" s="60" t="s">
        <v>84</v>
      </c>
      <c r="Q12" s="43"/>
      <c r="R12" s="267"/>
      <c r="S12" s="31" t="s">
        <v>67</v>
      </c>
      <c r="T12" s="236" t="s">
        <v>183</v>
      </c>
      <c r="U12" s="43"/>
    </row>
    <row r="13" spans="1:21" ht="45.75" customHeight="1" thickBot="1" x14ac:dyDescent="0.3">
      <c r="A13" s="43"/>
      <c r="B13" s="5" t="s">
        <v>0</v>
      </c>
      <c r="C13" s="102" t="s">
        <v>1</v>
      </c>
      <c r="D13" s="56" t="s">
        <v>1</v>
      </c>
      <c r="E13" s="56" t="s">
        <v>1</v>
      </c>
      <c r="F13" s="56" t="s">
        <v>1</v>
      </c>
      <c r="G13" s="102" t="s">
        <v>1</v>
      </c>
      <c r="H13" s="56" t="s">
        <v>1</v>
      </c>
      <c r="I13" s="102" t="s">
        <v>1</v>
      </c>
      <c r="J13" s="56" t="s">
        <v>1</v>
      </c>
      <c r="K13" s="56" t="s">
        <v>1</v>
      </c>
      <c r="L13" s="56" t="s">
        <v>1</v>
      </c>
      <c r="M13" s="103" t="s">
        <v>2</v>
      </c>
      <c r="N13" s="57" t="s">
        <v>2</v>
      </c>
      <c r="O13" s="57" t="s">
        <v>2</v>
      </c>
      <c r="P13" s="59"/>
      <c r="Q13" s="43"/>
      <c r="R13" s="267"/>
      <c r="S13" s="32" t="s">
        <v>68</v>
      </c>
      <c r="T13" s="236"/>
      <c r="U13" s="43"/>
    </row>
    <row r="14" spans="1:21" s="10" customFormat="1" ht="60.75" thickBot="1" x14ac:dyDescent="0.3">
      <c r="A14" s="61"/>
      <c r="B14" s="5" t="s">
        <v>81</v>
      </c>
      <c r="C14" s="271">
        <v>298.45</v>
      </c>
      <c r="D14" s="272"/>
      <c r="E14" s="272"/>
      <c r="F14" s="273"/>
      <c r="G14" s="229">
        <v>147.785</v>
      </c>
      <c r="H14" s="271">
        <v>200.98599999999999</v>
      </c>
      <c r="I14" s="272"/>
      <c r="J14" s="271">
        <v>61.768999999999998</v>
      </c>
      <c r="K14" s="272"/>
      <c r="L14" s="273"/>
      <c r="M14" s="271">
        <v>89.691000000000003</v>
      </c>
      <c r="N14" s="272"/>
      <c r="O14" s="273"/>
      <c r="P14" s="110">
        <f t="shared" ref="P14:P22" si="0">SUM(C14:O14)</f>
        <v>798.68100000000004</v>
      </c>
      <c r="Q14" s="50"/>
      <c r="R14" s="268"/>
      <c r="S14" s="32" t="s">
        <v>69</v>
      </c>
      <c r="T14" s="236"/>
      <c r="U14" s="50"/>
    </row>
    <row r="15" spans="1:21" s="11" customFormat="1" ht="78.75" customHeight="1" thickBot="1" x14ac:dyDescent="0.3">
      <c r="A15" s="51"/>
      <c r="B15" s="58" t="s">
        <v>129</v>
      </c>
      <c r="C15" s="274">
        <f>ROUND($C$8*(C14/P14), 3)</f>
        <v>18.542000000000002</v>
      </c>
      <c r="D15" s="275"/>
      <c r="E15" s="275"/>
      <c r="F15" s="276"/>
      <c r="G15" s="230">
        <f>ROUND($C$8*(G14/P14), 3)</f>
        <v>9.1820000000000004</v>
      </c>
      <c r="H15" s="274">
        <f>ROUND($C$8*(H14/P14), 3)</f>
        <v>12.487</v>
      </c>
      <c r="I15" s="275"/>
      <c r="J15" s="274">
        <f>ROUND($C$8*(J14/P14), 3)</f>
        <v>3.8380000000000001</v>
      </c>
      <c r="K15" s="275"/>
      <c r="L15" s="276"/>
      <c r="M15" s="274">
        <f>ROUND($C$8*(M14/P14), 3)</f>
        <v>5.5720000000000001</v>
      </c>
      <c r="N15" s="275"/>
      <c r="O15" s="276"/>
      <c r="P15" s="110">
        <f t="shared" si="0"/>
        <v>49.621000000000009</v>
      </c>
      <c r="Q15" s="51"/>
      <c r="R15" s="228" t="s">
        <v>62</v>
      </c>
      <c r="S15" s="32" t="s">
        <v>70</v>
      </c>
      <c r="T15" s="237"/>
      <c r="U15" s="51"/>
    </row>
    <row r="16" spans="1:21" s="9" customFormat="1" ht="75.75" customHeight="1" thickBot="1" x14ac:dyDescent="0.3">
      <c r="A16" s="62"/>
      <c r="B16" s="113" t="s">
        <v>82</v>
      </c>
      <c r="C16" s="114">
        <v>114.354</v>
      </c>
      <c r="D16" s="114">
        <v>71.328000000000003</v>
      </c>
      <c r="E16" s="114">
        <v>51.125999999999998</v>
      </c>
      <c r="F16" s="114">
        <v>61.642000000000003</v>
      </c>
      <c r="G16" s="114">
        <v>147.785</v>
      </c>
      <c r="H16" s="114">
        <v>75.275999999999996</v>
      </c>
      <c r="I16" s="114">
        <v>125.71</v>
      </c>
      <c r="J16" s="114">
        <v>21.51</v>
      </c>
      <c r="K16" s="114">
        <v>17.088999999999999</v>
      </c>
      <c r="L16" s="114">
        <v>23.17</v>
      </c>
      <c r="M16" s="114">
        <v>66.271000000000001</v>
      </c>
      <c r="N16" s="114">
        <v>8.6219999999999999</v>
      </c>
      <c r="O16" s="114">
        <v>14.798</v>
      </c>
      <c r="P16" s="112">
        <f t="shared" si="0"/>
        <v>798.68099999999981</v>
      </c>
      <c r="Q16" s="52"/>
      <c r="R16" s="226" t="s">
        <v>63</v>
      </c>
      <c r="S16" s="32" t="s">
        <v>71</v>
      </c>
      <c r="T16" s="237"/>
      <c r="U16" s="52"/>
    </row>
    <row r="17" spans="1:21" s="12" customFormat="1" ht="135.75" thickBot="1" x14ac:dyDescent="0.3">
      <c r="A17" s="53"/>
      <c r="B17" s="115" t="s">
        <v>127</v>
      </c>
      <c r="C17" s="38">
        <f>ROUND((C16/C14)*C15, 3)</f>
        <v>7.1050000000000004</v>
      </c>
      <c r="D17" s="38">
        <f>ROUND((D16/C14)*C15, 3)</f>
        <v>4.431</v>
      </c>
      <c r="E17" s="38">
        <f>ROUND((E16/C14)*C15, 3)</f>
        <v>3.1760000000000002</v>
      </c>
      <c r="F17" s="38">
        <f>ROUND((F16/C14)*C15, 3)</f>
        <v>3.83</v>
      </c>
      <c r="G17" s="37">
        <f>G15</f>
        <v>9.1820000000000004</v>
      </c>
      <c r="H17" s="37">
        <f>ROUND((H16/H14)*H15, 3)</f>
        <v>4.6769999999999996</v>
      </c>
      <c r="I17" s="37">
        <f>ROUND((I16/H14)*H15, 3)</f>
        <v>7.81</v>
      </c>
      <c r="J17" s="37">
        <f>ROUND((J16/J14)*J15, 3)</f>
        <v>1.337</v>
      </c>
      <c r="K17" s="37">
        <f>ROUND((K16/J14)*J15, 3)</f>
        <v>1.0620000000000001</v>
      </c>
      <c r="L17" s="37">
        <f>ROUND((L16/J14)*J15, 3)</f>
        <v>1.44</v>
      </c>
      <c r="M17" s="37">
        <f>ROUND((M16/M14)*M15, 3)</f>
        <v>4.117</v>
      </c>
      <c r="N17" s="37">
        <f>ROUND((N16/M14)*M15, 3)</f>
        <v>0.53600000000000003</v>
      </c>
      <c r="O17" s="37">
        <f>ROUND((O16/M14)*M15, 3)</f>
        <v>0.91900000000000004</v>
      </c>
      <c r="P17" s="109">
        <f t="shared" si="0"/>
        <v>49.622</v>
      </c>
      <c r="Q17" s="53"/>
      <c r="R17" s="228"/>
      <c r="S17" s="32" t="s">
        <v>72</v>
      </c>
      <c r="T17" s="237"/>
      <c r="U17" s="53"/>
    </row>
    <row r="18" spans="1:21" s="12" customFormat="1" ht="120.75" thickBot="1" x14ac:dyDescent="0.3">
      <c r="A18" s="53"/>
      <c r="B18" s="5" t="s">
        <v>130</v>
      </c>
      <c r="C18" s="281">
        <f>C19+D19+E19+F19</f>
        <v>18.542999999999999</v>
      </c>
      <c r="D18" s="281"/>
      <c r="E18" s="281"/>
      <c r="F18" s="281"/>
      <c r="G18" s="225">
        <f>G19</f>
        <v>9.1820000000000004</v>
      </c>
      <c r="H18" s="282">
        <f>H19+I19</f>
        <v>12.486999999999998</v>
      </c>
      <c r="I18" s="282"/>
      <c r="J18" s="282">
        <f>J19+K19+L19</f>
        <v>3.8380000000000001</v>
      </c>
      <c r="K18" s="282"/>
      <c r="L18" s="282"/>
      <c r="M18" s="282">
        <f>M19+N19+O19</f>
        <v>5.572000000000001</v>
      </c>
      <c r="N18" s="282"/>
      <c r="O18" s="282"/>
      <c r="P18" s="109">
        <f t="shared" si="0"/>
        <v>49.622000000000007</v>
      </c>
      <c r="Q18" s="53"/>
      <c r="R18" s="226" t="s">
        <v>112</v>
      </c>
      <c r="S18" s="32" t="s">
        <v>73</v>
      </c>
      <c r="T18" s="237" t="s">
        <v>184</v>
      </c>
      <c r="U18" s="53"/>
    </row>
    <row r="19" spans="1:21" s="12" customFormat="1" ht="150.75" thickBot="1" x14ac:dyDescent="0.3">
      <c r="A19" s="111" t="s">
        <v>131</v>
      </c>
      <c r="B19" s="5" t="s">
        <v>128</v>
      </c>
      <c r="C19" s="233">
        <v>7.1050000000000004</v>
      </c>
      <c r="D19" s="233">
        <v>4.4320000000000004</v>
      </c>
      <c r="E19" s="233">
        <v>3.1760000000000002</v>
      </c>
      <c r="F19" s="233">
        <v>3.83</v>
      </c>
      <c r="G19" s="234">
        <v>9.1820000000000004</v>
      </c>
      <c r="H19" s="234">
        <v>4.6769999999999996</v>
      </c>
      <c r="I19" s="234">
        <v>7.81</v>
      </c>
      <c r="J19" s="234">
        <v>1.3360000000000001</v>
      </c>
      <c r="K19" s="234">
        <v>1.0620000000000001</v>
      </c>
      <c r="L19" s="234">
        <v>1.44</v>
      </c>
      <c r="M19" s="234">
        <v>4.117</v>
      </c>
      <c r="N19" s="234">
        <v>0.53600000000000003</v>
      </c>
      <c r="O19" s="234">
        <v>0.91900000000000004</v>
      </c>
      <c r="P19" s="109">
        <f t="shared" si="0"/>
        <v>49.621999999999993</v>
      </c>
      <c r="Q19" s="53"/>
      <c r="R19" s="227"/>
      <c r="S19" s="32" t="s">
        <v>74</v>
      </c>
      <c r="T19" s="237"/>
      <c r="U19" s="53"/>
    </row>
    <row r="20" spans="1:21" s="12" customFormat="1" ht="60.75" thickBot="1" x14ac:dyDescent="0.3">
      <c r="A20" s="53"/>
      <c r="B20" s="5" t="s">
        <v>126</v>
      </c>
      <c r="C20" s="106">
        <f>SUM('4.) Megye_ITP_5. fejezet '!F14:M14)</f>
        <v>6.8920000000000003</v>
      </c>
      <c r="D20" s="106">
        <f>SUM('4.) Megye_ITP_5. fejezet '!F15:M15)</f>
        <v>4.4320000000000004</v>
      </c>
      <c r="E20" s="106">
        <f>SUM('4.) Megye_ITP_5. fejezet '!F16:M16)</f>
        <v>3.1760000000000002</v>
      </c>
      <c r="F20" s="106">
        <f>SUM('4.) Megye_ITP_5. fejezet '!F17:M17)</f>
        <v>3.83</v>
      </c>
      <c r="G20" s="107">
        <f>SUM('4.) Megye_ITP_5. fejezet '!F18:M18)</f>
        <v>8.7230000000000008</v>
      </c>
      <c r="H20" s="107">
        <f>SUM('4.) Megye_ITP_5. fejezet '!F19:M19)</f>
        <v>4.6769999999999996</v>
      </c>
      <c r="I20" s="107">
        <f>SUM('4.) Megye_ITP_5. fejezet '!F20:M20)</f>
        <v>7.81</v>
      </c>
      <c r="J20" s="107">
        <f>SUM('4.) Megye_ITP_5. fejezet '!F21:M21)</f>
        <v>1.3360000000000001</v>
      </c>
      <c r="K20" s="107">
        <f>SUM('4.) Megye_ITP_5. fejezet '!F22:M22)</f>
        <v>1.0620000000000001</v>
      </c>
      <c r="L20" s="107">
        <f>SUM('4.) Megye_ITP_5. fejezet '!F23:M23)</f>
        <v>0</v>
      </c>
      <c r="M20" s="107">
        <f>SUM('4.) Megye_ITP_5. fejezet '!F24:M24)</f>
        <v>1.2350000000000001</v>
      </c>
      <c r="N20" s="107">
        <f>SUM('4.) Megye_ITP_5. fejezet '!F25:M25)</f>
        <v>0.53600000000000003</v>
      </c>
      <c r="O20" s="107">
        <f>SUM('4.) Megye_ITP_5. fejezet '!F26:M26)</f>
        <v>0</v>
      </c>
      <c r="P20" s="18">
        <f t="shared" si="0"/>
        <v>43.709000000000003</v>
      </c>
      <c r="Q20" s="53"/>
      <c r="R20" s="228"/>
      <c r="S20" s="32" t="s">
        <v>75</v>
      </c>
      <c r="T20" s="237"/>
      <c r="U20" s="53"/>
    </row>
    <row r="21" spans="1:21" s="12" customFormat="1" ht="60.75" thickBot="1" x14ac:dyDescent="0.3">
      <c r="A21" s="53"/>
      <c r="B21" s="5" t="s">
        <v>125</v>
      </c>
      <c r="C21" s="106">
        <f>SUM('4.) Megye_ITP_5. fejezet '!O14:P14)</f>
        <v>0.21299999999999999</v>
      </c>
      <c r="D21" s="106">
        <f>SUM('4.) Megye_ITP_5. fejezet '!N15:P15)</f>
        <v>0</v>
      </c>
      <c r="E21" s="106">
        <f>SUM('4.) Megye_ITP_5. fejezet '!N16:P16)</f>
        <v>0</v>
      </c>
      <c r="F21" s="106">
        <f>SUM('4.) Megye_ITP_5. fejezet '!N17:P17)</f>
        <v>0</v>
      </c>
      <c r="G21" s="107">
        <f>SUM('4.) Megye_ITP_5. fejezet '!O18:P18)</f>
        <v>0.45900000000000002</v>
      </c>
      <c r="H21" s="107">
        <f>SUM('4.) Megye_ITP_5. fejezet '!N19:P19)</f>
        <v>0</v>
      </c>
      <c r="I21" s="107">
        <f>SUM('4.) Megye_ITP_5. fejezet '!N20:P20)</f>
        <v>0</v>
      </c>
      <c r="J21" s="107">
        <f>SUM('4.) Megye_ITP_5. fejezet '!N21:P21)</f>
        <v>0</v>
      </c>
      <c r="K21" s="107">
        <f>SUM('4.) Megye_ITP_5. fejezet '!N22:P22)</f>
        <v>0</v>
      </c>
      <c r="L21" s="107">
        <f>SUM('4.) Megye_ITP_5. fejezet '!N23:P23)</f>
        <v>1.44</v>
      </c>
      <c r="M21" s="107">
        <f>SUM('4.) Megye_ITP_5. fejezet '!N24:P24)</f>
        <v>2.8820000000000001</v>
      </c>
      <c r="N21" s="107">
        <f>SUM('4.) Megye_ITP_5. fejezet '!N25:P25)</f>
        <v>0</v>
      </c>
      <c r="O21" s="107">
        <f>SUM('4.) Megye_ITP_5. fejezet '!N26:P26)</f>
        <v>0.91900000000000004</v>
      </c>
      <c r="P21" s="18">
        <f t="shared" si="0"/>
        <v>5.9130000000000003</v>
      </c>
      <c r="Q21" s="53"/>
      <c r="R21" s="226" t="s">
        <v>113</v>
      </c>
      <c r="S21" s="32" t="s">
        <v>76</v>
      </c>
      <c r="T21" s="237"/>
      <c r="U21" s="53"/>
    </row>
    <row r="22" spans="1:21" s="12" customFormat="1" ht="60.75" thickBot="1" x14ac:dyDescent="0.3">
      <c r="A22" s="53"/>
      <c r="B22" s="115" t="s">
        <v>124</v>
      </c>
      <c r="C22" s="106">
        <f>SUM('4.) Megye_ITP_5. fejezet '!Q14:U14)</f>
        <v>0</v>
      </c>
      <c r="D22" s="106">
        <f>SUM('4.) Megye_ITP_5. fejezet '!Q15:U15)</f>
        <v>0</v>
      </c>
      <c r="E22" s="106">
        <f>SUM('4.) Megye_ITP_5. fejezet '!Q16:U16)</f>
        <v>0</v>
      </c>
      <c r="F22" s="106">
        <f>SUM('4.) Megye_ITP_5. fejezet '!Q17:U17)</f>
        <v>0</v>
      </c>
      <c r="G22" s="107">
        <f>SUM('4.) Megye_ITP_5. fejezet '!Q18:U18)</f>
        <v>0</v>
      </c>
      <c r="H22" s="107">
        <f>SUM('4.) Megye_ITP_5. fejezet '!Q19:U19)</f>
        <v>0</v>
      </c>
      <c r="I22" s="107">
        <f>SUM('4.) Megye_ITP_5. fejezet '!Q20:U20)</f>
        <v>0</v>
      </c>
      <c r="J22" s="107">
        <f>SUM('4.) Megye_ITP_5. fejezet '!Q21:U21)</f>
        <v>0</v>
      </c>
      <c r="K22" s="107">
        <f>SUM('4.) Megye_ITP_5. fejezet '!Q22:U22)</f>
        <v>0</v>
      </c>
      <c r="L22" s="107">
        <f>SUM('4.) Megye_ITP_5. fejezet '!Q23:U23)</f>
        <v>0</v>
      </c>
      <c r="M22" s="107">
        <f>SUM('4.) Megye_ITP_5. fejezet '!Q24:U24)</f>
        <v>0</v>
      </c>
      <c r="N22" s="107">
        <f>SUM('4.) Megye_ITP_5. fejezet '!Q25:U25)</f>
        <v>0</v>
      </c>
      <c r="O22" s="107">
        <f>SUM('4.) Megye_ITP_5. fejezet '!Q26:U26)</f>
        <v>0</v>
      </c>
      <c r="P22" s="18">
        <f t="shared" si="0"/>
        <v>0</v>
      </c>
      <c r="Q22" s="53"/>
      <c r="R22" s="227"/>
      <c r="S22" s="32" t="s">
        <v>77</v>
      </c>
      <c r="T22" s="237"/>
      <c r="U22" s="53"/>
    </row>
    <row r="23" spans="1:21" s="13" customFormat="1" ht="39.75" customHeight="1" thickBot="1" x14ac:dyDescent="0.3">
      <c r="A23" s="54"/>
      <c r="B23" s="290" t="s">
        <v>83</v>
      </c>
      <c r="C23" s="180">
        <f>SUM(C20:C22)</f>
        <v>7.1050000000000004</v>
      </c>
      <c r="D23" s="180">
        <f t="shared" ref="D23:O23" si="1">SUM(D20:D22)</f>
        <v>4.4320000000000004</v>
      </c>
      <c r="E23" s="180">
        <f t="shared" si="1"/>
        <v>3.1760000000000002</v>
      </c>
      <c r="F23" s="180">
        <f t="shared" si="1"/>
        <v>3.83</v>
      </c>
      <c r="G23" s="180">
        <f t="shared" si="1"/>
        <v>9.1820000000000004</v>
      </c>
      <c r="H23" s="180">
        <f t="shared" si="1"/>
        <v>4.6769999999999996</v>
      </c>
      <c r="I23" s="180">
        <f t="shared" si="1"/>
        <v>7.81</v>
      </c>
      <c r="J23" s="180">
        <f t="shared" si="1"/>
        <v>1.3360000000000001</v>
      </c>
      <c r="K23" s="180">
        <f t="shared" si="1"/>
        <v>1.0620000000000001</v>
      </c>
      <c r="L23" s="180">
        <f t="shared" si="1"/>
        <v>1.44</v>
      </c>
      <c r="M23" s="180">
        <f t="shared" si="1"/>
        <v>4.117</v>
      </c>
      <c r="N23" s="180">
        <f t="shared" si="1"/>
        <v>0.53600000000000003</v>
      </c>
      <c r="O23" s="180">
        <f t="shared" si="1"/>
        <v>0.91900000000000004</v>
      </c>
      <c r="P23" s="16">
        <f>P20+P21+P22</f>
        <v>49.622</v>
      </c>
      <c r="Q23" s="54"/>
      <c r="R23" s="228"/>
      <c r="S23" s="32" t="s">
        <v>78</v>
      </c>
      <c r="T23" s="237"/>
      <c r="U23" s="54"/>
    </row>
    <row r="24" spans="1:21" s="14" customFormat="1" x14ac:dyDescent="0.25">
      <c r="A24" s="54"/>
      <c r="B24" s="291"/>
      <c r="C24" s="181">
        <f>C23-C19</f>
        <v>0</v>
      </c>
      <c r="D24" s="181">
        <f t="shared" ref="D24:O24" si="2">D23-D19</f>
        <v>0</v>
      </c>
      <c r="E24" s="181">
        <f t="shared" si="2"/>
        <v>0</v>
      </c>
      <c r="F24" s="181">
        <f t="shared" si="2"/>
        <v>0</v>
      </c>
      <c r="G24" s="181">
        <f t="shared" si="2"/>
        <v>0</v>
      </c>
      <c r="H24" s="181">
        <f t="shared" si="2"/>
        <v>0</v>
      </c>
      <c r="I24" s="181">
        <f t="shared" si="2"/>
        <v>0</v>
      </c>
      <c r="J24" s="181">
        <f t="shared" si="2"/>
        <v>0</v>
      </c>
      <c r="K24" s="181">
        <f t="shared" si="2"/>
        <v>0</v>
      </c>
      <c r="L24" s="181">
        <f t="shared" si="2"/>
        <v>0</v>
      </c>
      <c r="M24" s="181">
        <f t="shared" si="2"/>
        <v>0</v>
      </c>
      <c r="N24" s="181">
        <f t="shared" si="2"/>
        <v>0</v>
      </c>
      <c r="O24" s="181">
        <f t="shared" si="2"/>
        <v>0</v>
      </c>
      <c r="P24" s="182">
        <f>SUM(C24:O24)</f>
        <v>0</v>
      </c>
      <c r="Q24" s="54"/>
      <c r="U24" s="54"/>
    </row>
    <row r="25" spans="1:21" s="14" customFormat="1" x14ac:dyDescent="0.25">
      <c r="A25" s="54"/>
      <c r="B25" s="54"/>
      <c r="C25" s="54"/>
      <c r="D25" s="54"/>
      <c r="E25" s="54"/>
      <c r="F25" s="54"/>
      <c r="G25" s="6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s="14" customFormat="1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14" customForma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ht="15.75" thickBot="1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1" ht="43.5" customHeight="1" thickBot="1" x14ac:dyDescent="0.35">
      <c r="A29" s="43"/>
      <c r="B29" s="278" t="s">
        <v>132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80"/>
      <c r="P29" s="43"/>
      <c r="Q29" s="43"/>
      <c r="R29" s="264" t="s">
        <v>135</v>
      </c>
      <c r="S29" s="265"/>
      <c r="T29" s="43"/>
      <c r="U29" s="43"/>
    </row>
    <row r="30" spans="1:21" ht="159" customHeight="1" thickBot="1" x14ac:dyDescent="0.3">
      <c r="A30" s="116"/>
      <c r="B30" s="129" t="s">
        <v>80</v>
      </c>
      <c r="C30" s="126" t="s">
        <v>66</v>
      </c>
      <c r="D30" s="124" t="s">
        <v>67</v>
      </c>
      <c r="E30" s="124" t="s">
        <v>68</v>
      </c>
      <c r="F30" s="124" t="s">
        <v>69</v>
      </c>
      <c r="G30" s="124" t="s">
        <v>70</v>
      </c>
      <c r="H30" s="124" t="s">
        <v>71</v>
      </c>
      <c r="I30" s="124" t="s">
        <v>72</v>
      </c>
      <c r="J30" s="124" t="s">
        <v>73</v>
      </c>
      <c r="K30" s="124" t="s">
        <v>74</v>
      </c>
      <c r="L30" s="124" t="s">
        <v>75</v>
      </c>
      <c r="M30" s="124" t="s">
        <v>76</v>
      </c>
      <c r="N30" s="124" t="s">
        <v>77</v>
      </c>
      <c r="O30" s="125" t="s">
        <v>78</v>
      </c>
      <c r="P30" s="119"/>
      <c r="Q30" s="43"/>
      <c r="R30" s="132" t="s">
        <v>61</v>
      </c>
      <c r="S30" s="135">
        <f>C18</f>
        <v>18.542999999999999</v>
      </c>
      <c r="U30" s="43"/>
    </row>
    <row r="31" spans="1:21" s="14" customFormat="1" ht="69" customHeight="1" x14ac:dyDescent="0.25">
      <c r="A31" s="117"/>
      <c r="B31" s="130" t="s">
        <v>107</v>
      </c>
      <c r="C31" s="127">
        <f>C17</f>
        <v>7.1050000000000004</v>
      </c>
      <c r="D31" s="122">
        <f t="shared" ref="D31:O31" si="3">D17</f>
        <v>4.431</v>
      </c>
      <c r="E31" s="122">
        <f t="shared" si="3"/>
        <v>3.1760000000000002</v>
      </c>
      <c r="F31" s="122">
        <f t="shared" si="3"/>
        <v>3.83</v>
      </c>
      <c r="G31" s="122">
        <f t="shared" si="3"/>
        <v>9.1820000000000004</v>
      </c>
      <c r="H31" s="122">
        <f t="shared" si="3"/>
        <v>4.6769999999999996</v>
      </c>
      <c r="I31" s="122">
        <f t="shared" si="3"/>
        <v>7.81</v>
      </c>
      <c r="J31" s="122">
        <f t="shared" si="3"/>
        <v>1.337</v>
      </c>
      <c r="K31" s="122">
        <f t="shared" si="3"/>
        <v>1.0620000000000001</v>
      </c>
      <c r="L31" s="122">
        <f t="shared" si="3"/>
        <v>1.44</v>
      </c>
      <c r="M31" s="122">
        <f t="shared" si="3"/>
        <v>4.117</v>
      </c>
      <c r="N31" s="122">
        <f t="shared" si="3"/>
        <v>0.53600000000000003</v>
      </c>
      <c r="O31" s="123">
        <f t="shared" si="3"/>
        <v>0.91900000000000004</v>
      </c>
      <c r="P31" s="54"/>
      <c r="Q31" s="54"/>
      <c r="R31" s="133" t="s">
        <v>62</v>
      </c>
      <c r="S31" s="136">
        <f>G18</f>
        <v>9.1820000000000004</v>
      </c>
      <c r="U31" s="54"/>
    </row>
    <row r="32" spans="1:21" ht="90.75" customHeight="1" thickBot="1" x14ac:dyDescent="0.3">
      <c r="A32" s="118"/>
      <c r="B32" s="131" t="s">
        <v>108</v>
      </c>
      <c r="C32" s="128">
        <f>C19</f>
        <v>7.1050000000000004</v>
      </c>
      <c r="D32" s="120">
        <f t="shared" ref="D32:O32" si="4">D19</f>
        <v>4.4320000000000004</v>
      </c>
      <c r="E32" s="120">
        <f t="shared" si="4"/>
        <v>3.1760000000000002</v>
      </c>
      <c r="F32" s="120">
        <f t="shared" si="4"/>
        <v>3.83</v>
      </c>
      <c r="G32" s="120">
        <f t="shared" si="4"/>
        <v>9.1820000000000004</v>
      </c>
      <c r="H32" s="120">
        <f t="shared" si="4"/>
        <v>4.6769999999999996</v>
      </c>
      <c r="I32" s="120">
        <f t="shared" si="4"/>
        <v>7.81</v>
      </c>
      <c r="J32" s="120">
        <f t="shared" si="4"/>
        <v>1.3360000000000001</v>
      </c>
      <c r="K32" s="120">
        <f t="shared" si="4"/>
        <v>1.0620000000000001</v>
      </c>
      <c r="L32" s="120">
        <f t="shared" si="4"/>
        <v>1.44</v>
      </c>
      <c r="M32" s="120">
        <f t="shared" si="4"/>
        <v>4.117</v>
      </c>
      <c r="N32" s="120">
        <f t="shared" si="4"/>
        <v>0.53600000000000003</v>
      </c>
      <c r="O32" s="121">
        <f t="shared" si="4"/>
        <v>0.91900000000000004</v>
      </c>
      <c r="P32" s="43"/>
      <c r="Q32" s="43"/>
      <c r="R32" s="133" t="s">
        <v>63</v>
      </c>
      <c r="S32" s="136">
        <f>H18</f>
        <v>12.486999999999998</v>
      </c>
      <c r="U32" s="43"/>
    </row>
    <row r="33" spans="1:21" ht="87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133" t="s">
        <v>64</v>
      </c>
      <c r="S33" s="136">
        <f>J18</f>
        <v>3.8380000000000001</v>
      </c>
      <c r="U33" s="43"/>
    </row>
    <row r="34" spans="1:21" ht="105.75" customHeight="1" thickBo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134" t="s">
        <v>65</v>
      </c>
      <c r="S34" s="137">
        <f>M18</f>
        <v>5.572000000000001</v>
      </c>
      <c r="U34" s="43"/>
    </row>
    <row r="35" spans="1:21" ht="51.75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U35" s="43"/>
    </row>
    <row r="36" spans="1:21" ht="31.5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U36" s="43"/>
    </row>
    <row r="37" spans="1:21" ht="48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U37" s="43"/>
    </row>
    <row r="38" spans="1:21" ht="31.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U38" s="43"/>
    </row>
    <row r="39" spans="1:21" ht="37.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U39" s="43"/>
    </row>
    <row r="40" spans="1:21" ht="28.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U40" s="43"/>
    </row>
    <row r="41" spans="1:21" ht="39.7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U41" s="43"/>
    </row>
    <row r="42" spans="1:21" ht="36.7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U42" s="43"/>
    </row>
    <row r="43" spans="1:21" ht="35.2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U43" s="43"/>
    </row>
    <row r="44" spans="1:21" ht="29.25" customHeigh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1:2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1:2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1:2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1:2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1:2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1:2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1:2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1:2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1:2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1:2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1:21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1:2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1:2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1:21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1:2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1:21" ht="15" customHeight="1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</sheetData>
  <sheetProtection formatCells="0" formatColumns="0" formatRows="0" insertColumns="0" insertRows="0"/>
  <protectedRanges>
    <protectedRange sqref="C6:D7" name="Tartomány1"/>
    <protectedRange sqref="C8" name="Tartomány2"/>
    <protectedRange sqref="T11:T23" name="Tartomány4_1"/>
  </protectedRanges>
  <customSheetViews>
    <customSheetView guid="{61A608A9-11E4-4CB5-83CB-39E566B41634}" showGridLines="0" fitToPage="1">
      <selection activeCell="C8" sqref="C8"/>
      <rowBreaks count="1" manualBreakCount="1">
        <brk id="25" max="16383" man="1"/>
      </rowBreaks>
      <colBreaks count="1" manualBreakCount="1">
        <brk id="16" max="1048575" man="1"/>
      </colBreaks>
      <pageMargins left="0.70866141732283472" right="0.70866141732283472" top="0.74803149606299213" bottom="0.74803149606299213" header="0.31496062992125984" footer="0.31496062992125984"/>
      <pageSetup paperSize="8" scale="49" orientation="portrait" horizontalDpi="4294967293" verticalDpi="4294967293" r:id="rId1"/>
      <headerFooter>
        <oddFooter>&amp;P. oldal, összesen: &amp;N</oddFooter>
      </headerFooter>
    </customSheetView>
  </customSheetViews>
  <mergeCells count="24">
    <mergeCell ref="B1:E1"/>
    <mergeCell ref="B2:C2"/>
    <mergeCell ref="H11:I11"/>
    <mergeCell ref="B23:B24"/>
    <mergeCell ref="C11:F11"/>
    <mergeCell ref="H14:I14"/>
    <mergeCell ref="H15:I15"/>
    <mergeCell ref="C15:F15"/>
    <mergeCell ref="R29:S29"/>
    <mergeCell ref="R11:R14"/>
    <mergeCell ref="C6:D6"/>
    <mergeCell ref="C14:F14"/>
    <mergeCell ref="J14:L14"/>
    <mergeCell ref="C7:D7"/>
    <mergeCell ref="J15:L15"/>
    <mergeCell ref="M15:O15"/>
    <mergeCell ref="M14:O14"/>
    <mergeCell ref="J11:L11"/>
    <mergeCell ref="M11:O11"/>
    <mergeCell ref="B29:O29"/>
    <mergeCell ref="C18:F18"/>
    <mergeCell ref="H18:I18"/>
    <mergeCell ref="J18:L18"/>
    <mergeCell ref="M18:O18"/>
  </mergeCells>
  <conditionalFormatting sqref="C24:O24">
    <cfRule type="cellIs" dxfId="31" priority="3" stopIfTrue="1" operator="lessThan">
      <formula>0</formula>
    </cfRule>
    <cfRule type="cellIs" dxfId="30" priority="4" stopIfTrue="1" operator="greaterThan">
      <formula>0</formula>
    </cfRule>
  </conditionalFormatting>
  <conditionalFormatting sqref="P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portrait" horizontalDpi="4294967293" verticalDpi="4294967293" r:id="rId2"/>
  <headerFooter>
    <oddFooter>&amp;P. oldal, összesen: &amp;N</oddFooter>
  </headerFooter>
  <rowBreaks count="1" manualBreakCount="1">
    <brk id="25" max="16383" man="1"/>
  </rowBreaks>
  <colBreaks count="1" manualBreakCount="1">
    <brk id="16" max="1048575" man="1"/>
  </colBreaks>
  <ignoredErrors>
    <ignoredError sqref="I17:J17 P23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92"/>
  <sheetViews>
    <sheetView showGridLines="0" tabSelected="1" topLeftCell="G45" zoomScaleNormal="100" zoomScaleSheetLayoutView="25" workbookViewId="0">
      <selection activeCell="F59" sqref="F59"/>
    </sheetView>
  </sheetViews>
  <sheetFormatPr defaultRowHeight="15" x14ac:dyDescent="0.25"/>
  <cols>
    <col min="1" max="1" width="6.75" customWidth="1"/>
    <col min="2" max="2" width="30" customWidth="1"/>
    <col min="3" max="3" width="23.625" customWidth="1"/>
    <col min="4" max="4" width="20.375" customWidth="1"/>
    <col min="5" max="5" width="23.875" customWidth="1"/>
    <col min="6" max="6" width="22.375" customWidth="1"/>
    <col min="7" max="9" width="26.25" customWidth="1"/>
    <col min="12" max="12" width="14.75" customWidth="1"/>
    <col min="13" max="13" width="15.125" customWidth="1"/>
    <col min="14" max="14" width="14" customWidth="1"/>
    <col min="15" max="15" width="15.125" customWidth="1"/>
    <col min="16" max="16" width="17.125" customWidth="1"/>
    <col min="17" max="17" width="11.625" customWidth="1"/>
    <col min="18" max="18" width="14.625" customWidth="1"/>
  </cols>
  <sheetData>
    <row r="1" spans="1:44" ht="150" customHeight="1" x14ac:dyDescent="0.25">
      <c r="C1" s="304" t="s">
        <v>167</v>
      </c>
      <c r="D1" s="305"/>
      <c r="E1" s="305"/>
      <c r="F1" s="305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ht="30.75" customHeight="1" x14ac:dyDescent="0.35">
      <c r="B2" s="40"/>
      <c r="C2" s="306" t="s">
        <v>55</v>
      </c>
      <c r="D2" s="306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4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</row>
    <row r="5" spans="1:44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4" ht="39.75" customHeight="1" x14ac:dyDescent="0.25">
      <c r="B6" s="40"/>
      <c r="C6" s="48" t="s">
        <v>85</v>
      </c>
      <c r="D6" s="307" t="s">
        <v>174</v>
      </c>
      <c r="E6" s="308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48" customHeight="1" x14ac:dyDescent="0.25">
      <c r="B7" s="40"/>
      <c r="C7" s="19" t="s">
        <v>133</v>
      </c>
      <c r="D7" s="307" t="s">
        <v>175</v>
      </c>
      <c r="E7" s="308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37.5" x14ac:dyDescent="0.25">
      <c r="B8" s="40"/>
      <c r="C8" s="48" t="s">
        <v>123</v>
      </c>
      <c r="D8" s="150">
        <f>'1.) Megye_ITP_3. fejezet'!C8</f>
        <v>49.62</v>
      </c>
      <c r="E8" s="64"/>
      <c r="F8" s="40"/>
      <c r="G8" s="40"/>
      <c r="H8" s="40"/>
      <c r="I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44" ht="27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21" x14ac:dyDescent="0.35">
      <c r="A10" s="301" t="s">
        <v>61</v>
      </c>
      <c r="B10" s="301"/>
      <c r="C10" s="301"/>
      <c r="D10" s="301"/>
      <c r="E10" s="301"/>
      <c r="F10" s="301"/>
      <c r="G10" s="301"/>
      <c r="H10" s="301"/>
      <c r="I10" s="301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</row>
    <row r="11" spans="1:44" ht="27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</row>
    <row r="12" spans="1:44" ht="43.5" customHeight="1" x14ac:dyDescent="0.25">
      <c r="A12" s="40"/>
      <c r="B12" s="40"/>
      <c r="C12" s="309" t="s">
        <v>61</v>
      </c>
      <c r="D12" s="310"/>
      <c r="E12" s="23" t="s">
        <v>66</v>
      </c>
      <c r="F12" s="23" t="s">
        <v>67</v>
      </c>
      <c r="G12" s="23" t="s">
        <v>68</v>
      </c>
      <c r="H12" s="23" t="s">
        <v>69</v>
      </c>
      <c r="I12" s="21" t="s">
        <v>84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4" ht="38.25" customHeight="1" x14ac:dyDescent="0.25">
      <c r="A13" s="40"/>
      <c r="B13" s="40"/>
      <c r="C13" s="295" t="s">
        <v>137</v>
      </c>
      <c r="D13" s="295"/>
      <c r="E13" s="100">
        <f>'1.) Megye_ITP_3. fejezet'!C19</f>
        <v>7.1050000000000004</v>
      </c>
      <c r="F13" s="22">
        <f>'1.) Megye_ITP_3. fejezet'!D19</f>
        <v>4.4320000000000004</v>
      </c>
      <c r="G13" s="22">
        <f>'1.) Megye_ITP_3. fejezet'!E19</f>
        <v>3.1760000000000002</v>
      </c>
      <c r="H13" s="22">
        <f>'1.) Megye_ITP_3. fejezet'!F19</f>
        <v>3.83</v>
      </c>
      <c r="I13" s="16">
        <f t="shared" ref="I13:I18" si="0">SUM(E13:H13)</f>
        <v>18.542999999999999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</row>
    <row r="14" spans="1:44" ht="68.25" customHeight="1" x14ac:dyDescent="0.25">
      <c r="A14" s="40"/>
      <c r="B14" s="40"/>
      <c r="C14" s="292" t="s">
        <v>51</v>
      </c>
      <c r="D14" s="5" t="s">
        <v>122</v>
      </c>
      <c r="E14" s="238">
        <v>0</v>
      </c>
      <c r="F14" s="238">
        <v>0</v>
      </c>
      <c r="G14" s="238">
        <v>0</v>
      </c>
      <c r="H14" s="238">
        <v>0</v>
      </c>
      <c r="I14" s="142">
        <f t="shared" si="0"/>
        <v>0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 ht="35.25" customHeight="1" x14ac:dyDescent="0.25">
      <c r="A15" s="40"/>
      <c r="B15" s="40"/>
      <c r="C15" s="293"/>
      <c r="D15" s="5" t="s">
        <v>87</v>
      </c>
      <c r="E15" s="238">
        <v>0</v>
      </c>
      <c r="F15" s="238">
        <v>0</v>
      </c>
      <c r="G15" s="238">
        <v>0</v>
      </c>
      <c r="H15" s="238">
        <v>0</v>
      </c>
      <c r="I15" s="142">
        <f t="shared" si="0"/>
        <v>0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</row>
    <row r="16" spans="1:44" ht="31.5" customHeight="1" x14ac:dyDescent="0.25">
      <c r="A16" s="40"/>
      <c r="B16" s="40"/>
      <c r="C16" s="293"/>
      <c r="D16" s="5" t="s">
        <v>86</v>
      </c>
      <c r="E16" s="238">
        <v>0</v>
      </c>
      <c r="F16" s="238">
        <v>0</v>
      </c>
      <c r="G16" s="238">
        <v>0</v>
      </c>
      <c r="H16" s="238">
        <v>0.30599999999999999</v>
      </c>
      <c r="I16" s="142">
        <f t="shared" si="0"/>
        <v>0.30599999999999999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</row>
    <row r="17" spans="1:47" ht="30" x14ac:dyDescent="0.25">
      <c r="A17" s="40"/>
      <c r="B17" s="40"/>
      <c r="C17" s="293"/>
      <c r="D17" s="5" t="s">
        <v>116</v>
      </c>
      <c r="E17" s="238">
        <v>0</v>
      </c>
      <c r="F17" s="238">
        <v>0.97499999999999998</v>
      </c>
      <c r="G17" s="238">
        <v>0</v>
      </c>
      <c r="H17" s="238">
        <v>0</v>
      </c>
      <c r="I17" s="142">
        <f t="shared" si="0"/>
        <v>0.97499999999999998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</row>
    <row r="18" spans="1:47" ht="45" x14ac:dyDescent="0.25">
      <c r="A18" s="40"/>
      <c r="B18" s="40"/>
      <c r="C18" s="294"/>
      <c r="D18" s="5" t="s">
        <v>168</v>
      </c>
      <c r="E18" s="238">
        <v>7.1050000000000004</v>
      </c>
      <c r="F18" s="238">
        <v>3.4569999999999999</v>
      </c>
      <c r="G18" s="238">
        <v>3.1760000000000002</v>
      </c>
      <c r="H18" s="238">
        <v>3.524</v>
      </c>
      <c r="I18" s="142">
        <f t="shared" si="0"/>
        <v>17.262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</row>
    <row r="19" spans="1:47" x14ac:dyDescent="0.25">
      <c r="A19" s="40"/>
      <c r="B19" s="40"/>
      <c r="D19" s="25" t="s">
        <v>89</v>
      </c>
      <c r="E19" s="66">
        <f>SUM(E14:E18)</f>
        <v>7.1050000000000004</v>
      </c>
      <c r="F19" s="66">
        <f>SUM(F14:F18)</f>
        <v>4.4319999999999995</v>
      </c>
      <c r="G19" s="66">
        <f>SUM(G14:G18)</f>
        <v>3.1760000000000002</v>
      </c>
      <c r="H19" s="66">
        <f>SUM(H14:H18)</f>
        <v>3.83</v>
      </c>
      <c r="I19" s="66">
        <f>SUM(I14:I18)</f>
        <v>18.542999999999999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</row>
    <row r="20" spans="1:47" x14ac:dyDescent="0.25">
      <c r="A20" s="40"/>
      <c r="B20" s="40"/>
      <c r="C20" s="40"/>
      <c r="D20" s="40"/>
      <c r="E20" s="40"/>
      <c r="F20" s="40"/>
      <c r="G20" s="40"/>
      <c r="H20" s="40"/>
      <c r="I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</row>
    <row r="21" spans="1:47" x14ac:dyDescent="0.25">
      <c r="A21" s="40"/>
      <c r="B21" s="40"/>
      <c r="C21" s="40"/>
      <c r="D21" s="40"/>
      <c r="E21" s="40"/>
      <c r="F21" s="40"/>
      <c r="G21" s="40"/>
      <c r="H21" s="40"/>
      <c r="I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</row>
    <row r="22" spans="1:47" x14ac:dyDescent="0.25">
      <c r="A22" s="40"/>
      <c r="B22" s="40"/>
      <c r="C22" s="299" t="s">
        <v>61</v>
      </c>
      <c r="D22" s="313"/>
      <c r="E22" s="313"/>
      <c r="F22" s="313"/>
      <c r="G22" s="313"/>
      <c r="H22" s="300"/>
      <c r="I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</row>
    <row r="23" spans="1:47" x14ac:dyDescent="0.25">
      <c r="A23" s="40"/>
      <c r="B23" s="40"/>
      <c r="C23" s="299" t="s">
        <v>153</v>
      </c>
      <c r="D23" s="300"/>
      <c r="E23" s="224" t="s">
        <v>154</v>
      </c>
      <c r="F23" s="224" t="s">
        <v>155</v>
      </c>
      <c r="G23" s="224" t="s">
        <v>156</v>
      </c>
      <c r="H23" s="224" t="s">
        <v>157</v>
      </c>
      <c r="I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</row>
    <row r="24" spans="1:47" ht="70.5" customHeight="1" x14ac:dyDescent="0.25">
      <c r="A24" s="40"/>
      <c r="B24" s="296" t="s">
        <v>173</v>
      </c>
      <c r="C24" s="311" t="s">
        <v>138</v>
      </c>
      <c r="D24" s="312"/>
      <c r="E24" s="259" t="s">
        <v>179</v>
      </c>
      <c r="F24" s="259" t="s">
        <v>177</v>
      </c>
      <c r="G24" s="259" t="s">
        <v>179</v>
      </c>
      <c r="H24" s="259" t="s">
        <v>182</v>
      </c>
      <c r="I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</row>
    <row r="25" spans="1:47" ht="105.75" customHeight="1" x14ac:dyDescent="0.25">
      <c r="A25" s="40"/>
      <c r="B25" s="297"/>
      <c r="C25" s="314" t="s">
        <v>139</v>
      </c>
      <c r="D25" s="315"/>
      <c r="E25" s="239"/>
      <c r="F25" s="260" t="s">
        <v>186</v>
      </c>
      <c r="G25" s="239"/>
      <c r="H25" s="260" t="s">
        <v>178</v>
      </c>
      <c r="I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</row>
    <row r="26" spans="1:47" ht="30.75" customHeight="1" x14ac:dyDescent="0.25">
      <c r="A26" s="40"/>
      <c r="B26" s="140"/>
      <c r="C26" s="141"/>
      <c r="D26" s="141"/>
      <c r="E26" s="138"/>
      <c r="F26" s="138"/>
      <c r="G26" s="138"/>
      <c r="H26" s="138"/>
      <c r="I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</row>
    <row r="27" spans="1:47" ht="21" x14ac:dyDescent="0.35">
      <c r="A27" s="301" t="s">
        <v>62</v>
      </c>
      <c r="B27" s="301"/>
      <c r="C27" s="301"/>
      <c r="D27" s="301"/>
      <c r="E27" s="301"/>
      <c r="F27" s="301"/>
      <c r="G27" s="301"/>
      <c r="H27" s="301"/>
      <c r="I27" s="301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</row>
    <row r="28" spans="1:47" ht="32.2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</row>
    <row r="29" spans="1:47" ht="98.25" customHeight="1" x14ac:dyDescent="0.25">
      <c r="A29" s="40"/>
      <c r="B29" s="40"/>
      <c r="C29" s="316" t="s">
        <v>62</v>
      </c>
      <c r="D29" s="317"/>
      <c r="E29" s="23" t="s">
        <v>70</v>
      </c>
      <c r="F29" s="40"/>
      <c r="G29" s="40"/>
      <c r="H29" s="40"/>
      <c r="I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</row>
    <row r="30" spans="1:47" ht="98.25" customHeight="1" x14ac:dyDescent="0.25">
      <c r="A30" s="40"/>
      <c r="B30" s="40"/>
      <c r="C30" s="295" t="s">
        <v>137</v>
      </c>
      <c r="D30" s="295"/>
      <c r="E30" s="22">
        <f>'1.) Megye_ITP_3. fejezet'!G19</f>
        <v>9.1820000000000004</v>
      </c>
      <c r="F30" s="40"/>
      <c r="G30" s="40"/>
      <c r="H30" s="40"/>
      <c r="I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</row>
    <row r="31" spans="1:47" ht="51" customHeight="1" x14ac:dyDescent="0.25">
      <c r="A31" s="40"/>
      <c r="B31" s="40"/>
      <c r="C31" s="292" t="s">
        <v>51</v>
      </c>
      <c r="D31" s="5" t="s">
        <v>122</v>
      </c>
      <c r="E31" s="238">
        <v>0</v>
      </c>
      <c r="F31" s="40"/>
      <c r="G31" s="40"/>
      <c r="H31" s="40"/>
      <c r="I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</row>
    <row r="32" spans="1:47" ht="51" customHeight="1" x14ac:dyDescent="0.25">
      <c r="A32" s="40"/>
      <c r="B32" s="40"/>
      <c r="C32" s="293"/>
      <c r="D32" s="5" t="s">
        <v>87</v>
      </c>
      <c r="E32" s="238">
        <v>0</v>
      </c>
      <c r="F32" s="40"/>
      <c r="G32" s="40"/>
      <c r="H32" s="40"/>
      <c r="I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</row>
    <row r="33" spans="1:47" ht="50.25" customHeight="1" x14ac:dyDescent="0.25">
      <c r="A33" s="40"/>
      <c r="B33" s="40"/>
      <c r="C33" s="293"/>
      <c r="D33" s="5" t="s">
        <v>86</v>
      </c>
      <c r="E33" s="238">
        <v>0</v>
      </c>
      <c r="F33" s="40"/>
      <c r="G33" s="40"/>
      <c r="H33" s="40"/>
      <c r="I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</row>
    <row r="34" spans="1:47" ht="30" x14ac:dyDescent="0.25">
      <c r="A34" s="40"/>
      <c r="B34" s="40"/>
      <c r="C34" s="293"/>
      <c r="D34" s="5" t="s">
        <v>116</v>
      </c>
      <c r="E34" s="238">
        <v>0</v>
      </c>
      <c r="F34" s="40"/>
      <c r="G34" s="40"/>
      <c r="H34" s="40"/>
      <c r="I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</row>
    <row r="35" spans="1:47" ht="45" x14ac:dyDescent="0.25">
      <c r="A35" s="40"/>
      <c r="B35" s="40"/>
      <c r="C35" s="293"/>
      <c r="D35" s="5" t="s">
        <v>168</v>
      </c>
      <c r="E35" s="238">
        <v>9.1820000000000004</v>
      </c>
      <c r="F35" s="40"/>
      <c r="G35" s="40"/>
      <c r="H35" s="40"/>
      <c r="I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</row>
    <row r="36" spans="1:47" x14ac:dyDescent="0.25">
      <c r="A36" s="40"/>
      <c r="B36" s="40"/>
      <c r="C36" s="68"/>
      <c r="D36" s="25" t="s">
        <v>90</v>
      </c>
      <c r="E36" s="66">
        <f>SUM(E31:E35)</f>
        <v>9.1820000000000004</v>
      </c>
      <c r="F36" s="40"/>
      <c r="G36" s="40"/>
      <c r="H36" s="40"/>
      <c r="I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</row>
    <row r="37" spans="1:47" x14ac:dyDescent="0.25">
      <c r="A37" s="40"/>
      <c r="B37" s="40"/>
      <c r="C37" s="40"/>
      <c r="D37" s="40"/>
      <c r="E37" s="40"/>
      <c r="F37" s="40"/>
      <c r="G37" s="40"/>
      <c r="H37" s="40"/>
      <c r="I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</row>
    <row r="38" spans="1:47" x14ac:dyDescent="0.25">
      <c r="A38" s="40"/>
      <c r="B38" s="40"/>
      <c r="C38" s="40"/>
      <c r="D38" s="40"/>
      <c r="E38" s="40"/>
      <c r="F38" s="40"/>
      <c r="G38" s="40"/>
      <c r="H38" s="40"/>
      <c r="I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</row>
    <row r="39" spans="1:47" ht="63" customHeight="1" x14ac:dyDescent="0.25">
      <c r="A39" s="40"/>
      <c r="B39" s="40"/>
      <c r="C39" s="298" t="s">
        <v>62</v>
      </c>
      <c r="D39" s="298"/>
      <c r="E39" s="298"/>
      <c r="F39" s="139"/>
      <c r="G39" s="139"/>
      <c r="H39" s="139"/>
      <c r="I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</row>
    <row r="40" spans="1:47" x14ac:dyDescent="0.25">
      <c r="A40" s="40"/>
      <c r="B40" s="40"/>
      <c r="C40" s="299" t="s">
        <v>153</v>
      </c>
      <c r="D40" s="300"/>
      <c r="E40" s="224" t="s">
        <v>158</v>
      </c>
      <c r="F40" s="139"/>
      <c r="G40" s="139"/>
      <c r="H40" s="139"/>
      <c r="I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</row>
    <row r="41" spans="1:47" ht="63" customHeight="1" x14ac:dyDescent="0.25">
      <c r="A41" s="40"/>
      <c r="B41" s="296" t="s">
        <v>173</v>
      </c>
      <c r="C41" s="295" t="s">
        <v>138</v>
      </c>
      <c r="D41" s="295"/>
      <c r="E41" s="260" t="s">
        <v>179</v>
      </c>
      <c r="F41" s="138"/>
      <c r="G41" s="138"/>
      <c r="H41" s="138"/>
      <c r="I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</row>
    <row r="42" spans="1:47" ht="63" customHeight="1" x14ac:dyDescent="0.25">
      <c r="A42" s="40"/>
      <c r="B42" s="297"/>
      <c r="C42" s="295" t="s">
        <v>139</v>
      </c>
      <c r="D42" s="295"/>
      <c r="E42" s="239"/>
      <c r="F42" s="138"/>
      <c r="G42" s="138"/>
      <c r="H42" s="138"/>
      <c r="I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</row>
    <row r="43" spans="1:47" ht="30" customHeight="1" x14ac:dyDescent="0.25">
      <c r="A43" s="40"/>
      <c r="B43" s="140"/>
      <c r="C43" s="141"/>
      <c r="D43" s="141"/>
      <c r="E43" s="138"/>
      <c r="F43" s="138"/>
      <c r="G43" s="138"/>
      <c r="H43" s="138"/>
      <c r="I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</row>
    <row r="44" spans="1:47" ht="21" x14ac:dyDescent="0.35">
      <c r="A44" s="301" t="s">
        <v>63</v>
      </c>
      <c r="B44" s="301"/>
      <c r="C44" s="301"/>
      <c r="D44" s="301"/>
      <c r="E44" s="301"/>
      <c r="F44" s="301"/>
      <c r="G44" s="301"/>
      <c r="H44" s="301"/>
      <c r="I44" s="301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</row>
    <row r="45" spans="1:47" ht="27.7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</row>
    <row r="46" spans="1:47" ht="63.75" x14ac:dyDescent="0.25">
      <c r="A46" s="40"/>
      <c r="B46" s="40"/>
      <c r="C46" s="302" t="s">
        <v>63</v>
      </c>
      <c r="D46" s="303"/>
      <c r="E46" s="23" t="s">
        <v>88</v>
      </c>
      <c r="F46" s="23" t="s">
        <v>72</v>
      </c>
      <c r="G46" s="15" t="s">
        <v>84</v>
      </c>
      <c r="H46" s="40"/>
      <c r="I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</row>
    <row r="47" spans="1:47" ht="110.25" customHeight="1" x14ac:dyDescent="0.25">
      <c r="A47" s="40"/>
      <c r="B47" s="40"/>
      <c r="C47" s="295" t="s">
        <v>137</v>
      </c>
      <c r="D47" s="295"/>
      <c r="E47" s="24">
        <f>'1.) Megye_ITP_3. fejezet'!H19</f>
        <v>4.6769999999999996</v>
      </c>
      <c r="F47" s="24">
        <f>'1.) Megye_ITP_3. fejezet'!I19</f>
        <v>7.81</v>
      </c>
      <c r="G47" s="15">
        <f t="shared" ref="G47:G52" si="1">SUM(E47:F47)</f>
        <v>12.486999999999998</v>
      </c>
      <c r="H47" s="40"/>
      <c r="I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</row>
    <row r="48" spans="1:47" ht="57" customHeight="1" x14ac:dyDescent="0.25">
      <c r="A48" s="40"/>
      <c r="B48" s="40"/>
      <c r="C48" s="292" t="s">
        <v>51</v>
      </c>
      <c r="D48" s="5" t="s">
        <v>122</v>
      </c>
      <c r="E48" s="240">
        <v>0</v>
      </c>
      <c r="F48" s="240">
        <v>0</v>
      </c>
      <c r="G48" s="16">
        <f t="shared" si="1"/>
        <v>0</v>
      </c>
      <c r="H48" s="40"/>
      <c r="I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</row>
    <row r="49" spans="1:47" ht="57" customHeight="1" x14ac:dyDescent="0.25">
      <c r="A49" s="40"/>
      <c r="B49" s="40"/>
      <c r="C49" s="293"/>
      <c r="D49" s="5" t="s">
        <v>87</v>
      </c>
      <c r="E49" s="240">
        <v>0</v>
      </c>
      <c r="F49" s="240">
        <v>0</v>
      </c>
      <c r="G49" s="16">
        <f t="shared" si="1"/>
        <v>0</v>
      </c>
      <c r="H49" s="40"/>
      <c r="I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</row>
    <row r="50" spans="1:47" ht="56.25" customHeight="1" x14ac:dyDescent="0.25">
      <c r="A50" s="40"/>
      <c r="B50" s="40"/>
      <c r="C50" s="293"/>
      <c r="D50" s="5" t="s">
        <v>86</v>
      </c>
      <c r="E50" s="240">
        <v>1.403</v>
      </c>
      <c r="F50" s="240">
        <v>0</v>
      </c>
      <c r="G50" s="16">
        <f t="shared" si="1"/>
        <v>1.403</v>
      </c>
      <c r="H50" s="40"/>
      <c r="I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</row>
    <row r="51" spans="1:47" ht="30" customHeight="1" x14ac:dyDescent="0.25">
      <c r="A51" s="40"/>
      <c r="B51" s="40"/>
      <c r="C51" s="293"/>
      <c r="D51" s="5" t="s">
        <v>116</v>
      </c>
      <c r="E51" s="240">
        <v>0.46800000000000003</v>
      </c>
      <c r="F51" s="240">
        <v>0.39</v>
      </c>
      <c r="G51" s="16">
        <f t="shared" si="1"/>
        <v>0.8580000000000001</v>
      </c>
      <c r="H51" s="40"/>
      <c r="I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</row>
    <row r="52" spans="1:47" ht="45" x14ac:dyDescent="0.25">
      <c r="A52" s="40"/>
      <c r="B52" s="40"/>
      <c r="C52" s="294"/>
      <c r="D52" s="5" t="s">
        <v>168</v>
      </c>
      <c r="E52" s="240">
        <v>2.806</v>
      </c>
      <c r="F52" s="240">
        <v>7.42</v>
      </c>
      <c r="G52" s="16">
        <f t="shared" si="1"/>
        <v>10.225999999999999</v>
      </c>
      <c r="H52" s="40"/>
      <c r="I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</row>
    <row r="53" spans="1:47" x14ac:dyDescent="0.25">
      <c r="A53" s="40"/>
      <c r="B53" s="40"/>
      <c r="C53" s="67"/>
      <c r="D53" s="25" t="s">
        <v>89</v>
      </c>
      <c r="E53" s="16">
        <f>SUM(E48:E52)</f>
        <v>4.6769999999999996</v>
      </c>
      <c r="F53" s="16">
        <f>SUM(F48:F52)</f>
        <v>7.81</v>
      </c>
      <c r="G53" s="16">
        <f>SUM(G48:G52)</f>
        <v>12.486999999999998</v>
      </c>
      <c r="H53" s="40"/>
      <c r="I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</row>
    <row r="54" spans="1:47" x14ac:dyDescent="0.25">
      <c r="A54" s="40"/>
      <c r="B54" s="40"/>
      <c r="C54" s="40"/>
      <c r="D54" s="40"/>
      <c r="E54" s="40"/>
      <c r="F54" s="40"/>
      <c r="G54" s="40"/>
      <c r="H54" s="40"/>
      <c r="I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</row>
    <row r="55" spans="1:47" x14ac:dyDescent="0.25">
      <c r="A55" s="40"/>
      <c r="B55" s="40"/>
      <c r="C55" s="40"/>
      <c r="D55" s="40"/>
      <c r="E55" s="40"/>
      <c r="F55" s="40"/>
      <c r="G55" s="40"/>
      <c r="H55" s="40"/>
      <c r="I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</row>
    <row r="56" spans="1:47" ht="53.25" customHeight="1" x14ac:dyDescent="0.25">
      <c r="A56" s="40"/>
      <c r="B56" s="40"/>
      <c r="C56" s="298" t="s">
        <v>63</v>
      </c>
      <c r="D56" s="298"/>
      <c r="E56" s="298"/>
      <c r="F56" s="298"/>
      <c r="G56" s="139"/>
      <c r="H56" s="40"/>
      <c r="I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</row>
    <row r="57" spans="1:47" x14ac:dyDescent="0.25">
      <c r="A57" s="40"/>
      <c r="B57" s="40"/>
      <c r="C57" s="299" t="s">
        <v>153</v>
      </c>
      <c r="D57" s="300"/>
      <c r="E57" s="224" t="s">
        <v>159</v>
      </c>
      <c r="F57" s="224" t="s">
        <v>160</v>
      </c>
      <c r="G57" s="139"/>
      <c r="H57" s="40"/>
      <c r="I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</row>
    <row r="58" spans="1:47" ht="75" customHeight="1" x14ac:dyDescent="0.25">
      <c r="A58" s="40"/>
      <c r="B58" s="296" t="s">
        <v>173</v>
      </c>
      <c r="C58" s="295" t="s">
        <v>138</v>
      </c>
      <c r="D58" s="295"/>
      <c r="E58" s="260" t="s">
        <v>180</v>
      </c>
      <c r="F58" s="260" t="s">
        <v>190</v>
      </c>
      <c r="G58" s="138"/>
      <c r="H58" s="40"/>
      <c r="I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</row>
    <row r="59" spans="1:47" ht="53.25" customHeight="1" x14ac:dyDescent="0.25">
      <c r="A59" s="40"/>
      <c r="B59" s="297"/>
      <c r="C59" s="295" t="s">
        <v>139</v>
      </c>
      <c r="D59" s="295"/>
      <c r="E59" s="260" t="s">
        <v>185</v>
      </c>
      <c r="F59" s="260" t="s">
        <v>191</v>
      </c>
      <c r="G59" s="138"/>
      <c r="H59" s="40"/>
      <c r="I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</row>
    <row r="60" spans="1:47" ht="28.5" customHeight="1" x14ac:dyDescent="0.25">
      <c r="A60" s="40"/>
      <c r="B60" s="140"/>
      <c r="C60" s="141"/>
      <c r="D60" s="141"/>
      <c r="E60" s="138"/>
      <c r="F60" s="138"/>
      <c r="G60" s="138"/>
      <c r="H60" s="40"/>
      <c r="I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</row>
    <row r="61" spans="1:47" ht="36.75" customHeight="1" x14ac:dyDescent="0.35">
      <c r="A61" s="301" t="s">
        <v>64</v>
      </c>
      <c r="B61" s="301"/>
      <c r="C61" s="301"/>
      <c r="D61" s="301"/>
      <c r="E61" s="301"/>
      <c r="F61" s="301"/>
      <c r="G61" s="301"/>
      <c r="H61" s="301"/>
      <c r="I61" s="301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</row>
    <row r="62" spans="1:47" ht="31.5" customHeight="1" x14ac:dyDescent="0.25">
      <c r="A62" s="40"/>
      <c r="B62" s="40"/>
      <c r="C62" s="40"/>
      <c r="D62" s="40"/>
      <c r="E62" s="40"/>
      <c r="F62" s="40"/>
      <c r="G62" s="40"/>
      <c r="H62" s="40"/>
      <c r="I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</row>
    <row r="63" spans="1:47" ht="51" x14ac:dyDescent="0.25">
      <c r="A63" s="40"/>
      <c r="B63" s="40"/>
      <c r="C63" s="302" t="s">
        <v>64</v>
      </c>
      <c r="D63" s="303"/>
      <c r="E63" s="26" t="s">
        <v>73</v>
      </c>
      <c r="F63" s="26" t="s">
        <v>74</v>
      </c>
      <c r="G63" s="26" t="s">
        <v>75</v>
      </c>
      <c r="H63" s="15" t="s">
        <v>83</v>
      </c>
      <c r="I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</row>
    <row r="64" spans="1:47" ht="87.75" customHeight="1" x14ac:dyDescent="0.25">
      <c r="A64" s="40"/>
      <c r="B64" s="40"/>
      <c r="C64" s="295" t="s">
        <v>137</v>
      </c>
      <c r="D64" s="295"/>
      <c r="E64" s="24">
        <f>'1.) Megye_ITP_3. fejezet'!J19</f>
        <v>1.3360000000000001</v>
      </c>
      <c r="F64" s="24">
        <f>'1.) Megye_ITP_3. fejezet'!K19</f>
        <v>1.0620000000000001</v>
      </c>
      <c r="G64" s="24">
        <f>'1.) Megye_ITP_3. fejezet'!L19</f>
        <v>1.44</v>
      </c>
      <c r="H64" s="15">
        <f t="shared" ref="H64:H69" si="2">SUM(E64:G64)</f>
        <v>3.8380000000000001</v>
      </c>
      <c r="I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</row>
    <row r="65" spans="1:47" ht="43.5" customHeight="1" x14ac:dyDescent="0.25">
      <c r="A65" s="40"/>
      <c r="B65" s="40"/>
      <c r="C65" s="292" t="s">
        <v>51</v>
      </c>
      <c r="D65" s="5" t="s">
        <v>122</v>
      </c>
      <c r="E65" s="240">
        <v>0</v>
      </c>
      <c r="F65" s="240">
        <v>0</v>
      </c>
      <c r="G65" s="240">
        <v>0</v>
      </c>
      <c r="H65" s="16">
        <f t="shared" si="2"/>
        <v>0</v>
      </c>
      <c r="I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</row>
    <row r="66" spans="1:47" ht="43.5" customHeight="1" x14ac:dyDescent="0.25">
      <c r="A66" s="40"/>
      <c r="B66" s="40"/>
      <c r="C66" s="293"/>
      <c r="D66" s="5" t="s">
        <v>87</v>
      </c>
      <c r="E66" s="240">
        <v>0</v>
      </c>
      <c r="F66" s="240">
        <v>0</v>
      </c>
      <c r="G66" s="240">
        <v>0</v>
      </c>
      <c r="H66" s="16">
        <f t="shared" si="2"/>
        <v>0</v>
      </c>
      <c r="I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</row>
    <row r="67" spans="1:47" ht="23.25" customHeight="1" x14ac:dyDescent="0.25">
      <c r="A67" s="40"/>
      <c r="B67" s="40"/>
      <c r="C67" s="293"/>
      <c r="D67" s="5" t="s">
        <v>86</v>
      </c>
      <c r="E67" s="240">
        <v>0</v>
      </c>
      <c r="F67" s="240">
        <v>0</v>
      </c>
      <c r="G67" s="240">
        <v>0</v>
      </c>
      <c r="H67" s="16">
        <f t="shared" si="2"/>
        <v>0</v>
      </c>
      <c r="I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</row>
    <row r="68" spans="1:47" ht="27.75" customHeight="1" x14ac:dyDescent="0.25">
      <c r="A68" s="40"/>
      <c r="B68" s="40"/>
      <c r="C68" s="293"/>
      <c r="D68" s="5" t="s">
        <v>116</v>
      </c>
      <c r="E68" s="240">
        <v>0</v>
      </c>
      <c r="F68" s="240">
        <v>0</v>
      </c>
      <c r="G68" s="240">
        <v>0</v>
      </c>
      <c r="H68" s="16">
        <f t="shared" si="2"/>
        <v>0</v>
      </c>
      <c r="I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</row>
    <row r="69" spans="1:47" ht="45" x14ac:dyDescent="0.25">
      <c r="A69" s="40"/>
      <c r="B69" s="40"/>
      <c r="C69" s="294"/>
      <c r="D69" s="5" t="s">
        <v>168</v>
      </c>
      <c r="E69" s="240">
        <v>1.3360000000000001</v>
      </c>
      <c r="F69" s="240">
        <v>1.0620000000000001</v>
      </c>
      <c r="G69" s="240">
        <v>1.44</v>
      </c>
      <c r="H69" s="16">
        <f t="shared" si="2"/>
        <v>3.8380000000000001</v>
      </c>
      <c r="I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</row>
    <row r="70" spans="1:47" x14ac:dyDescent="0.25">
      <c r="A70" s="40"/>
      <c r="B70" s="40"/>
      <c r="C70" s="69"/>
      <c r="D70" s="15" t="s">
        <v>89</v>
      </c>
      <c r="E70" s="143">
        <f>SUM(E65:E69)</f>
        <v>1.3360000000000001</v>
      </c>
      <c r="F70" s="143">
        <f>SUM(F65:F69)</f>
        <v>1.0620000000000001</v>
      </c>
      <c r="G70" s="143">
        <f>SUM(G65:G69)</f>
        <v>1.44</v>
      </c>
      <c r="H70" s="143">
        <f>SUM(H65:H69)</f>
        <v>3.8380000000000001</v>
      </c>
      <c r="I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</row>
    <row r="71" spans="1:47" ht="34.5" customHeight="1" x14ac:dyDescent="0.25">
      <c r="A71" s="40"/>
      <c r="B71" s="40"/>
      <c r="C71" s="40"/>
      <c r="D71" s="40"/>
      <c r="E71" s="65"/>
      <c r="F71" s="65"/>
      <c r="G71" s="65"/>
      <c r="H71" s="65"/>
      <c r="I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</row>
    <row r="72" spans="1:47" ht="23.25" customHeight="1" x14ac:dyDescent="0.25">
      <c r="A72" s="40"/>
      <c r="B72" s="40"/>
      <c r="C72" s="298" t="s">
        <v>64</v>
      </c>
      <c r="D72" s="298"/>
      <c r="E72" s="298"/>
      <c r="F72" s="298"/>
      <c r="G72" s="298"/>
      <c r="H72" s="40"/>
      <c r="I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</row>
    <row r="73" spans="1:47" x14ac:dyDescent="0.25">
      <c r="A73" s="40"/>
      <c r="B73" s="40"/>
      <c r="C73" s="299" t="s">
        <v>153</v>
      </c>
      <c r="D73" s="300"/>
      <c r="E73" s="224" t="s">
        <v>161</v>
      </c>
      <c r="F73" s="224" t="s">
        <v>162</v>
      </c>
      <c r="G73" s="224" t="s">
        <v>163</v>
      </c>
      <c r="H73" s="40"/>
      <c r="I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</row>
    <row r="74" spans="1:47" ht="43.5" customHeight="1" x14ac:dyDescent="0.25">
      <c r="A74" s="40"/>
      <c r="B74" s="296" t="s">
        <v>173</v>
      </c>
      <c r="C74" s="295" t="s">
        <v>138</v>
      </c>
      <c r="D74" s="295"/>
      <c r="E74" s="260" t="s">
        <v>179</v>
      </c>
      <c r="F74" s="260" t="s">
        <v>179</v>
      </c>
      <c r="G74" s="260" t="s">
        <v>179</v>
      </c>
      <c r="H74" s="40"/>
      <c r="I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</row>
    <row r="75" spans="1:47" ht="43.5" customHeight="1" x14ac:dyDescent="0.25">
      <c r="A75" s="40"/>
      <c r="B75" s="297"/>
      <c r="C75" s="295" t="s">
        <v>139</v>
      </c>
      <c r="D75" s="295"/>
      <c r="E75" s="239"/>
      <c r="F75" s="239"/>
      <c r="G75" s="239"/>
      <c r="H75" s="40"/>
      <c r="I75" s="261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</row>
    <row r="76" spans="1:47" ht="44.25" customHeight="1" x14ac:dyDescent="0.25">
      <c r="A76" s="40"/>
      <c r="B76" s="40"/>
      <c r="C76" s="40"/>
      <c r="D76" s="40"/>
      <c r="E76" s="40"/>
      <c r="F76" s="40"/>
      <c r="G76" s="40"/>
      <c r="H76" s="40"/>
      <c r="I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</row>
    <row r="77" spans="1:47" ht="21.75" customHeight="1" x14ac:dyDescent="0.35">
      <c r="A77" s="301" t="s">
        <v>65</v>
      </c>
      <c r="B77" s="301"/>
      <c r="C77" s="301"/>
      <c r="D77" s="301"/>
      <c r="E77" s="301"/>
      <c r="F77" s="301"/>
      <c r="G77" s="301"/>
      <c r="H77" s="301"/>
      <c r="I77" s="301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</row>
    <row r="78" spans="1:47" ht="40.5" customHeight="1" x14ac:dyDescent="0.25">
      <c r="A78" s="40"/>
      <c r="B78" s="40"/>
      <c r="C78" s="40"/>
      <c r="D78" s="40"/>
      <c r="E78" s="40"/>
      <c r="F78" s="40"/>
      <c r="G78" s="40"/>
      <c r="H78" s="40"/>
      <c r="I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</row>
    <row r="79" spans="1:47" ht="76.5" customHeight="1" x14ac:dyDescent="0.25">
      <c r="A79" s="40"/>
      <c r="B79" s="40"/>
      <c r="C79" s="302" t="s">
        <v>65</v>
      </c>
      <c r="D79" s="303"/>
      <c r="E79" s="27" t="s">
        <v>76</v>
      </c>
      <c r="F79" s="36" t="s">
        <v>77</v>
      </c>
      <c r="G79" s="27" t="s">
        <v>78</v>
      </c>
      <c r="H79" s="15" t="s">
        <v>84</v>
      </c>
      <c r="I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</row>
    <row r="80" spans="1:47" ht="95.25" customHeight="1" x14ac:dyDescent="0.25">
      <c r="A80" s="40"/>
      <c r="B80" s="40"/>
      <c r="C80" s="295" t="s">
        <v>137</v>
      </c>
      <c r="D80" s="295"/>
      <c r="E80" s="22">
        <f>'1.) Megye_ITP_3. fejezet'!M19</f>
        <v>4.117</v>
      </c>
      <c r="F80" s="24">
        <f>'1.) Megye_ITP_3. fejezet'!N19</f>
        <v>0.53600000000000003</v>
      </c>
      <c r="G80" s="24">
        <f>'1.) Megye_ITP_3. fejezet'!O19</f>
        <v>0.91900000000000004</v>
      </c>
      <c r="H80" s="15">
        <f t="shared" ref="H80:H85" si="3">SUM(E80:G80)</f>
        <v>5.572000000000001</v>
      </c>
      <c r="I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</row>
    <row r="81" spans="1:47" ht="45" customHeight="1" x14ac:dyDescent="0.25">
      <c r="A81" s="40"/>
      <c r="B81" s="40"/>
      <c r="C81" s="292" t="s">
        <v>51</v>
      </c>
      <c r="D81" s="5" t="s">
        <v>122</v>
      </c>
      <c r="E81" s="240">
        <v>0</v>
      </c>
      <c r="F81" s="240">
        <v>0</v>
      </c>
      <c r="G81" s="240">
        <v>0.91900000000000004</v>
      </c>
      <c r="H81" s="16">
        <f t="shared" si="3"/>
        <v>0.91900000000000004</v>
      </c>
      <c r="I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</row>
    <row r="82" spans="1:47" ht="45" customHeight="1" x14ac:dyDescent="0.25">
      <c r="A82" s="40"/>
      <c r="B82" s="40"/>
      <c r="C82" s="293"/>
      <c r="D82" s="5" t="s">
        <v>87</v>
      </c>
      <c r="E82" s="240">
        <v>0</v>
      </c>
      <c r="F82" s="240">
        <v>0.53600000000000003</v>
      </c>
      <c r="G82" s="240">
        <v>0</v>
      </c>
      <c r="H82" s="16">
        <f t="shared" si="3"/>
        <v>0.53600000000000003</v>
      </c>
      <c r="I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</row>
    <row r="83" spans="1:47" ht="27.75" customHeight="1" x14ac:dyDescent="0.25">
      <c r="A83" s="40"/>
      <c r="B83" s="40"/>
      <c r="C83" s="293"/>
      <c r="D83" s="5" t="s">
        <v>86</v>
      </c>
      <c r="E83" s="240">
        <v>0</v>
      </c>
      <c r="F83" s="240">
        <v>0</v>
      </c>
      <c r="G83" s="240">
        <v>0</v>
      </c>
      <c r="H83" s="16">
        <f t="shared" si="3"/>
        <v>0</v>
      </c>
      <c r="I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</row>
    <row r="84" spans="1:47" ht="29.25" customHeight="1" x14ac:dyDescent="0.25">
      <c r="A84" s="40"/>
      <c r="B84" s="40"/>
      <c r="C84" s="293"/>
      <c r="D84" s="5" t="s">
        <v>116</v>
      </c>
      <c r="E84" s="240">
        <v>1.2350000000000001</v>
      </c>
      <c r="F84" s="240">
        <v>0</v>
      </c>
      <c r="G84" s="240">
        <v>0</v>
      </c>
      <c r="H84" s="16">
        <f t="shared" si="3"/>
        <v>1.2350000000000001</v>
      </c>
      <c r="I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</row>
    <row r="85" spans="1:47" ht="45" x14ac:dyDescent="0.25">
      <c r="A85" s="40"/>
      <c r="B85" s="40"/>
      <c r="C85" s="294"/>
      <c r="D85" s="5" t="s">
        <v>169</v>
      </c>
      <c r="E85" s="240">
        <v>2.8820000000000001</v>
      </c>
      <c r="F85" s="240">
        <v>0</v>
      </c>
      <c r="G85" s="240">
        <v>0</v>
      </c>
      <c r="H85" s="16">
        <f t="shared" si="3"/>
        <v>2.8820000000000001</v>
      </c>
      <c r="I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</row>
    <row r="86" spans="1:47" x14ac:dyDescent="0.25">
      <c r="A86" s="40"/>
      <c r="B86" s="40"/>
      <c r="C86" s="69"/>
      <c r="D86" s="15" t="s">
        <v>89</v>
      </c>
      <c r="E86" s="16">
        <f>SUM(E81:E85)</f>
        <v>4.117</v>
      </c>
      <c r="F86" s="16">
        <f>SUM(F81:F85)</f>
        <v>0.53600000000000003</v>
      </c>
      <c r="G86" s="16">
        <f>SUM(G81:G85)</f>
        <v>0.91900000000000004</v>
      </c>
      <c r="H86" s="16">
        <f>SUM(H81:H85)</f>
        <v>5.572000000000001</v>
      </c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</row>
    <row r="87" spans="1:47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</row>
    <row r="88" spans="1:47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</row>
    <row r="89" spans="1:47" x14ac:dyDescent="0.25">
      <c r="B89" s="40"/>
      <c r="C89" s="298" t="s">
        <v>65</v>
      </c>
      <c r="D89" s="298"/>
      <c r="E89" s="298"/>
      <c r="F89" s="298"/>
      <c r="G89" s="298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</row>
    <row r="90" spans="1:47" x14ac:dyDescent="0.25">
      <c r="B90" s="40"/>
      <c r="C90" s="299" t="s">
        <v>153</v>
      </c>
      <c r="D90" s="300"/>
      <c r="E90" s="224" t="s">
        <v>164</v>
      </c>
      <c r="F90" s="224" t="s">
        <v>165</v>
      </c>
      <c r="G90" s="224" t="s">
        <v>166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</row>
    <row r="91" spans="1:47" ht="102.75" customHeight="1" x14ac:dyDescent="0.25">
      <c r="B91" s="296" t="s">
        <v>173</v>
      </c>
      <c r="C91" s="295" t="s">
        <v>138</v>
      </c>
      <c r="D91" s="295"/>
      <c r="E91" s="239"/>
      <c r="F91" s="260" t="s">
        <v>181</v>
      </c>
      <c r="G91" s="260" t="s">
        <v>188</v>
      </c>
    </row>
    <row r="92" spans="1:47" ht="112.5" customHeight="1" x14ac:dyDescent="0.25">
      <c r="B92" s="297"/>
      <c r="C92" s="295" t="s">
        <v>139</v>
      </c>
      <c r="D92" s="295"/>
      <c r="E92" s="239"/>
      <c r="F92" s="260" t="s">
        <v>187</v>
      </c>
      <c r="G92" s="260" t="s">
        <v>189</v>
      </c>
    </row>
  </sheetData>
  <sheetProtection formatCells="0" formatColumns="0" formatRows="0"/>
  <protectedRanges>
    <protectedRange sqref="D6:E7" name="Tartomány1"/>
  </protectedRanges>
  <customSheetViews>
    <customSheetView guid="{61A608A9-11E4-4CB5-83CB-39E566B41634}" showGridLines="0" fitToPage="1" topLeftCell="A46">
      <selection activeCell="C8" sqref="C8"/>
      <colBreaks count="1" manualBreakCount="1">
        <brk id="18" min="1" max="65" man="1"/>
      </colBreaks>
      <pageMargins left="0.70866141732283472" right="0.70866141732283472" top="0.74803149606299213" bottom="0.74803149606299213" header="0.31496062992125984" footer="0.31496062992125984"/>
      <pageSetup paperSize="8" scale="23" pageOrder="overThenDown" orientation="portrait" r:id="rId1"/>
      <headerFooter>
        <oddFooter>&amp;P. oldal, összesen: &amp;N</oddFooter>
      </headerFooter>
    </customSheetView>
  </customSheetViews>
  <mergeCells count="49">
    <mergeCell ref="C14:C18"/>
    <mergeCell ref="C80:D80"/>
    <mergeCell ref="C41:D41"/>
    <mergeCell ref="C1:F1"/>
    <mergeCell ref="C2:D2"/>
    <mergeCell ref="D6:E6"/>
    <mergeCell ref="D7:E7"/>
    <mergeCell ref="C13:D13"/>
    <mergeCell ref="A10:I10"/>
    <mergeCell ref="C12:D12"/>
    <mergeCell ref="C24:D24"/>
    <mergeCell ref="C22:H22"/>
    <mergeCell ref="C25:D25"/>
    <mergeCell ref="C30:D30"/>
    <mergeCell ref="C23:D23"/>
    <mergeCell ref="C29:D29"/>
    <mergeCell ref="A27:I27"/>
    <mergeCell ref="C46:D46"/>
    <mergeCell ref="B91:B92"/>
    <mergeCell ref="C47:D47"/>
    <mergeCell ref="C91:D91"/>
    <mergeCell ref="C92:D92"/>
    <mergeCell ref="C89:G89"/>
    <mergeCell ref="C75:D75"/>
    <mergeCell ref="C58:D58"/>
    <mergeCell ref="C56:F56"/>
    <mergeCell ref="C48:C52"/>
    <mergeCell ref="C73:D73"/>
    <mergeCell ref="C90:D90"/>
    <mergeCell ref="C72:G72"/>
    <mergeCell ref="A77:I77"/>
    <mergeCell ref="C79:D79"/>
    <mergeCell ref="C65:C69"/>
    <mergeCell ref="C81:C85"/>
    <mergeCell ref="C74:D74"/>
    <mergeCell ref="B74:B75"/>
    <mergeCell ref="B24:B25"/>
    <mergeCell ref="C39:E39"/>
    <mergeCell ref="C40:D40"/>
    <mergeCell ref="C31:C35"/>
    <mergeCell ref="B41:B42"/>
    <mergeCell ref="C42:D42"/>
    <mergeCell ref="C64:D64"/>
    <mergeCell ref="C57:D57"/>
    <mergeCell ref="C59:D59"/>
    <mergeCell ref="A61:I61"/>
    <mergeCell ref="C63:D63"/>
    <mergeCell ref="B58:B59"/>
    <mergeCell ref="A44:I44"/>
  </mergeCells>
  <conditionalFormatting sqref="E19">
    <cfRule type="cellIs" dxfId="27" priority="25" stopIfTrue="1" operator="lessThan">
      <formula>$E$13</formula>
    </cfRule>
    <cfRule type="cellIs" dxfId="26" priority="26" stopIfTrue="1" operator="greaterThan">
      <formula>$E$13</formula>
    </cfRule>
  </conditionalFormatting>
  <conditionalFormatting sqref="F19">
    <cfRule type="cellIs" dxfId="25" priority="23" stopIfTrue="1" operator="lessThan">
      <formula>$F$13</formula>
    </cfRule>
    <cfRule type="cellIs" dxfId="24" priority="24" stopIfTrue="1" operator="greaterThan">
      <formula>$F$13</formula>
    </cfRule>
  </conditionalFormatting>
  <conditionalFormatting sqref="G19">
    <cfRule type="cellIs" dxfId="23" priority="21" stopIfTrue="1" operator="lessThan">
      <formula>$G$13</formula>
    </cfRule>
    <cfRule type="cellIs" dxfId="22" priority="22" stopIfTrue="1" operator="greaterThan">
      <formula>$G$13</formula>
    </cfRule>
  </conditionalFormatting>
  <conditionalFormatting sqref="H19">
    <cfRule type="cellIs" dxfId="21" priority="19" stopIfTrue="1" operator="lessThan">
      <formula>$H$13</formula>
    </cfRule>
    <cfRule type="cellIs" dxfId="20" priority="20" stopIfTrue="1" operator="greaterThan">
      <formula>$H$13</formula>
    </cfRule>
  </conditionalFormatting>
  <conditionalFormatting sqref="E36">
    <cfRule type="cellIs" dxfId="19" priority="17" stopIfTrue="1" operator="lessThan">
      <formula>$E$30</formula>
    </cfRule>
    <cfRule type="cellIs" dxfId="18" priority="18" stopIfTrue="1" operator="greaterThan">
      <formula>$E$30</formula>
    </cfRule>
  </conditionalFormatting>
  <conditionalFormatting sqref="E53">
    <cfRule type="cellIs" dxfId="17" priority="15" stopIfTrue="1" operator="lessThan">
      <formula>$E$47</formula>
    </cfRule>
    <cfRule type="cellIs" dxfId="16" priority="16" stopIfTrue="1" operator="greaterThan">
      <formula>$E$47</formula>
    </cfRule>
  </conditionalFormatting>
  <conditionalFormatting sqref="F53">
    <cfRule type="cellIs" dxfId="15" priority="13" stopIfTrue="1" operator="lessThan">
      <formula>$F$47</formula>
    </cfRule>
    <cfRule type="cellIs" dxfId="14" priority="14" stopIfTrue="1" operator="greaterThan">
      <formula>$F$47</formula>
    </cfRule>
  </conditionalFormatting>
  <conditionalFormatting sqref="E70">
    <cfRule type="cellIs" dxfId="13" priority="11" stopIfTrue="1" operator="lessThan">
      <formula>$E$64</formula>
    </cfRule>
    <cfRule type="cellIs" dxfId="12" priority="12" stopIfTrue="1" operator="greaterThan">
      <formula>$E$64</formula>
    </cfRule>
  </conditionalFormatting>
  <conditionalFormatting sqref="F70">
    <cfRule type="cellIs" dxfId="11" priority="9" stopIfTrue="1" operator="lessThan">
      <formula>$F$64</formula>
    </cfRule>
    <cfRule type="cellIs" dxfId="10" priority="10" stopIfTrue="1" operator="greaterThan">
      <formula>$F$64</formula>
    </cfRule>
  </conditionalFormatting>
  <conditionalFormatting sqref="G70">
    <cfRule type="cellIs" dxfId="9" priority="7" stopIfTrue="1" operator="lessThan">
      <formula>$G$64</formula>
    </cfRule>
    <cfRule type="cellIs" dxfId="8" priority="8" stopIfTrue="1" operator="greaterThan">
      <formula>$G$64</formula>
    </cfRule>
  </conditionalFormatting>
  <conditionalFormatting sqref="E86">
    <cfRule type="cellIs" dxfId="7" priority="5" stopIfTrue="1" operator="lessThan">
      <formula>$E$80</formula>
    </cfRule>
    <cfRule type="cellIs" dxfId="6" priority="6" stopIfTrue="1" operator="greaterThan">
      <formula>$E$80</formula>
    </cfRule>
  </conditionalFormatting>
  <conditionalFormatting sqref="F86">
    <cfRule type="cellIs" dxfId="5" priority="3" stopIfTrue="1" operator="lessThan">
      <formula>$F$80</formula>
    </cfRule>
    <cfRule type="cellIs" dxfId="4" priority="4" stopIfTrue="1" operator="greaterThan">
      <formula>$F$80</formula>
    </cfRule>
  </conditionalFormatting>
  <conditionalFormatting sqref="G86">
    <cfRule type="cellIs" dxfId="3" priority="1" stopIfTrue="1" operator="lessThan">
      <formula>$G$80</formula>
    </cfRule>
    <cfRule type="cellIs" dxfId="2" priority="2" stopIfTrue="1" operator="greaterThan">
      <formula>$G$80</formula>
    </cfRule>
  </conditionalFormatting>
  <pageMargins left="0.70866141732283472" right="0.70866141732283472" top="0.74803149606299213" bottom="0.74803149606299213" header="0.31496062992125984" footer="0.31496062992125984"/>
  <pageSetup paperSize="8" scale="23" pageOrder="overThenDown" orientation="portrait" r:id="rId2"/>
  <headerFooter>
    <oddFooter>&amp;P. oldal, összesen: &amp;N</oddFooter>
  </headerFooter>
  <colBreaks count="1" manualBreakCount="1">
    <brk id="18" min="1" max="65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showGridLines="0" topLeftCell="A10" zoomScale="60" zoomScaleNormal="60" zoomScaleSheetLayoutView="25" workbookViewId="0">
      <selection activeCell="L15" sqref="L15"/>
    </sheetView>
  </sheetViews>
  <sheetFormatPr defaultRowHeight="15" x14ac:dyDescent="0.25"/>
  <cols>
    <col min="2" max="2" width="26.375" customWidth="1"/>
    <col min="3" max="3" width="39" style="2" customWidth="1"/>
    <col min="4" max="4" width="14.875" style="2" bestFit="1" customWidth="1"/>
    <col min="5" max="6" width="14.875" style="2" customWidth="1"/>
    <col min="7" max="7" width="16.25" style="2" customWidth="1"/>
    <col min="8" max="8" width="13.625" style="72" customWidth="1"/>
    <col min="9" max="9" width="16.125" customWidth="1"/>
    <col min="10" max="10" width="17.625" customWidth="1"/>
    <col min="11" max="11" width="6.75" customWidth="1"/>
    <col min="12" max="12" width="58" customWidth="1"/>
    <col min="13" max="13" width="15" customWidth="1"/>
    <col min="14" max="14" width="16.75" customWidth="1"/>
    <col min="15" max="15" width="16.125" customWidth="1"/>
    <col min="16" max="16" width="19.125" customWidth="1"/>
    <col min="17" max="18" width="17.375" customWidth="1"/>
    <col min="20" max="20" width="31" customWidth="1"/>
  </cols>
  <sheetData>
    <row r="1" spans="2:24" ht="176.25" customHeight="1" x14ac:dyDescent="0.25">
      <c r="C1" s="318" t="s">
        <v>171</v>
      </c>
      <c r="D1" s="319"/>
      <c r="E1" s="320"/>
      <c r="F1" s="41"/>
      <c r="G1" s="41"/>
      <c r="H1" s="71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ht="36" customHeight="1" x14ac:dyDescent="0.25">
      <c r="B2" s="40"/>
      <c r="C2" s="80" t="s">
        <v>52</v>
      </c>
      <c r="D2" s="41"/>
      <c r="E2" s="41"/>
      <c r="F2" s="41"/>
      <c r="G2" s="41"/>
      <c r="H2" s="71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2:24" ht="24.75" customHeight="1" x14ac:dyDescent="0.25">
      <c r="B3" s="40"/>
      <c r="C3" s="6" t="s">
        <v>85</v>
      </c>
      <c r="D3" s="307" t="s">
        <v>174</v>
      </c>
      <c r="E3" s="308"/>
      <c r="F3" s="41"/>
      <c r="G3" s="41"/>
      <c r="H3" s="7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2:24" ht="36.75" customHeight="1" x14ac:dyDescent="0.25">
      <c r="B4" s="40"/>
      <c r="C4" s="6" t="s">
        <v>133</v>
      </c>
      <c r="D4" s="307" t="s">
        <v>175</v>
      </c>
      <c r="E4" s="308"/>
      <c r="F4" s="41"/>
      <c r="G4" s="41"/>
      <c r="H4" s="71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2:24" ht="34.5" customHeight="1" x14ac:dyDescent="0.25">
      <c r="B5" s="40"/>
      <c r="C5" s="6" t="s">
        <v>123</v>
      </c>
      <c r="D5" s="149">
        <f>'1.) Megye_ITP_3. fejezet'!C8</f>
        <v>49.62</v>
      </c>
      <c r="E5" s="7"/>
      <c r="F5" s="41"/>
      <c r="G5" s="41"/>
      <c r="H5" s="71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2:24" x14ac:dyDescent="0.25">
      <c r="B6" s="40"/>
      <c r="C6" s="41"/>
      <c r="D6" s="41"/>
      <c r="E6" s="41"/>
      <c r="F6" s="41"/>
      <c r="G6" s="41"/>
      <c r="H6" s="71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2:24" ht="17.25" customHeight="1" x14ac:dyDescent="0.25">
      <c r="B7" s="40"/>
      <c r="C7" s="41" t="s">
        <v>175</v>
      </c>
      <c r="D7" s="41"/>
      <c r="E7" s="41"/>
      <c r="F7" s="41"/>
      <c r="G7" s="41"/>
      <c r="H7" s="71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2:24" x14ac:dyDescent="0.25">
      <c r="B8" s="40"/>
      <c r="C8" s="41"/>
      <c r="D8" s="41"/>
      <c r="E8" s="41"/>
      <c r="F8" s="42"/>
      <c r="G8" s="41"/>
      <c r="H8" s="71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2:24" ht="25.5" customHeight="1" x14ac:dyDescent="0.25">
      <c r="B9" s="40"/>
      <c r="C9" s="3" t="s">
        <v>50</v>
      </c>
      <c r="D9" s="146">
        <f>'1.) Megye_ITP_3. fejezet'!C8</f>
        <v>49.62</v>
      </c>
      <c r="E9" s="44"/>
      <c r="F9" s="41"/>
      <c r="G9" s="41"/>
      <c r="H9" s="71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2:24" ht="38.25" customHeight="1" x14ac:dyDescent="0.25">
      <c r="B10" s="40"/>
      <c r="C10" s="3" t="s">
        <v>117</v>
      </c>
      <c r="D10" s="146">
        <f>'1.) Megye_ITP_3. fejezet'!P14</f>
        <v>798.68100000000004</v>
      </c>
      <c r="E10" s="44"/>
      <c r="F10" s="41"/>
      <c r="G10" s="41"/>
      <c r="H10" s="71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2:24" ht="22.5" customHeight="1" x14ac:dyDescent="0.25">
      <c r="B11" s="40"/>
      <c r="C11" s="3" t="s">
        <v>49</v>
      </c>
      <c r="D11" s="4">
        <f>D9/D10</f>
        <v>6.2127432604506677E-2</v>
      </c>
      <c r="E11" s="81"/>
      <c r="F11" s="82"/>
      <c r="G11" s="82"/>
      <c r="H11" s="83"/>
      <c r="I11" s="43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2:24" ht="22.5" customHeight="1" x14ac:dyDescent="0.25">
      <c r="B12" s="40"/>
      <c r="C12" s="144"/>
      <c r="D12" s="145"/>
      <c r="E12" s="81"/>
      <c r="F12" s="82"/>
      <c r="G12" s="82"/>
      <c r="H12" s="83"/>
      <c r="I12" s="43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2:24" ht="22.5" customHeight="1" thickBot="1" x14ac:dyDescent="0.3">
      <c r="B13" s="40"/>
      <c r="C13" s="144"/>
      <c r="D13" s="145"/>
      <c r="E13" s="81"/>
      <c r="F13" s="82"/>
      <c r="G13" s="82"/>
      <c r="H13" s="83"/>
      <c r="I13" s="43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2:24" ht="45.75" thickBot="1" x14ac:dyDescent="0.3">
      <c r="B14" s="195" t="s">
        <v>145</v>
      </c>
      <c r="C14" s="196" t="s">
        <v>4</v>
      </c>
      <c r="D14" s="197" t="s">
        <v>5</v>
      </c>
      <c r="E14" s="198" t="s">
        <v>142</v>
      </c>
      <c r="F14" s="199" t="s">
        <v>141</v>
      </c>
      <c r="G14" s="200" t="s">
        <v>140</v>
      </c>
      <c r="H14" s="201" t="s">
        <v>6</v>
      </c>
      <c r="I14" s="199" t="s">
        <v>143</v>
      </c>
      <c r="J14" s="220" t="s">
        <v>144</v>
      </c>
      <c r="K14" s="326"/>
      <c r="L14" s="219" t="s">
        <v>121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2:24" ht="67.5" customHeight="1" x14ac:dyDescent="0.25">
      <c r="B15" s="334" t="s">
        <v>61</v>
      </c>
      <c r="C15" s="202" t="s">
        <v>11</v>
      </c>
      <c r="D15" s="203" t="s">
        <v>12</v>
      </c>
      <c r="E15" s="204">
        <v>275</v>
      </c>
      <c r="F15" s="205">
        <f>ROUNDUP(E15*('1.) Megye_ITP_3. fejezet'!C19/'1.) Megye_ITP_3. fejezet'!C16),2)</f>
        <v>17.09</v>
      </c>
      <c r="G15" s="241">
        <v>17.09</v>
      </c>
      <c r="H15" s="206">
        <v>1373</v>
      </c>
      <c r="I15" s="207">
        <f>ROUNDUP(H15*('1.) Megye_ITP_3. fejezet'!C19/'1.) Megye_ITP_3. fejezet'!C16),2)</f>
        <v>85.31</v>
      </c>
      <c r="J15" s="249">
        <v>85.31</v>
      </c>
      <c r="K15" s="327"/>
      <c r="L15" s="25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2:24" x14ac:dyDescent="0.25">
      <c r="B16" s="335"/>
      <c r="C16" s="193" t="s">
        <v>16</v>
      </c>
      <c r="D16" s="191" t="s">
        <v>17</v>
      </c>
      <c r="E16" s="190">
        <v>68</v>
      </c>
      <c r="F16" s="148">
        <f>ROUNDUP(E16*('1.) Megye_ITP_3. fejezet'!E19/'1.) Megye_ITP_3. fejezet'!E16),2)</f>
        <v>4.2299999999999995</v>
      </c>
      <c r="G16" s="242">
        <v>4.2300000000000004</v>
      </c>
      <c r="H16" s="153">
        <v>340</v>
      </c>
      <c r="I16" s="76">
        <f>ROUNDUP(H16*('1.) Megye_ITP_3. fejezet'!E19/'1.) Megye_ITP_3. fejezet'!E16),2)</f>
        <v>21.130000000000003</v>
      </c>
      <c r="J16" s="242">
        <v>21.13</v>
      </c>
      <c r="K16" s="327"/>
      <c r="L16" s="263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ht="66.75" customHeight="1" thickBot="1" x14ac:dyDescent="0.3">
      <c r="B17" s="336"/>
      <c r="C17" s="194" t="s">
        <v>18</v>
      </c>
      <c r="D17" s="192" t="s">
        <v>8</v>
      </c>
      <c r="E17" s="177">
        <v>2500</v>
      </c>
      <c r="F17" s="154">
        <f>ROUNDUP(E17*('1.) Megye_ITP_3. fejezet'!F19/'1.) Megye_ITP_3. fejezet'!F16),0)</f>
        <v>156</v>
      </c>
      <c r="G17" s="243">
        <v>156</v>
      </c>
      <c r="H17" s="208">
        <v>12500</v>
      </c>
      <c r="I17" s="155">
        <f>ROUNDUP(H17*('1.) Megye_ITP_3. fejezet'!F19/'1.) Megye_ITP_3. fejezet'!F16),0)</f>
        <v>777</v>
      </c>
      <c r="J17" s="258">
        <v>777</v>
      </c>
      <c r="K17" s="327"/>
      <c r="L17" s="262" t="s">
        <v>176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ht="45.75" thickBot="1" x14ac:dyDescent="0.3">
      <c r="B18" s="209" t="s">
        <v>62</v>
      </c>
      <c r="C18" s="210" t="s">
        <v>19</v>
      </c>
      <c r="D18" s="189" t="s">
        <v>20</v>
      </c>
      <c r="E18" s="211">
        <v>279000</v>
      </c>
      <c r="F18" s="212">
        <f>ROUNDUP(E18*('1.) Megye_ITP_3. fejezet'!G19/'1.) Megye_ITP_3. fejezet'!G16),2)</f>
        <v>17334.5</v>
      </c>
      <c r="G18" s="244">
        <v>17334.5</v>
      </c>
      <c r="H18" s="213">
        <v>1395000</v>
      </c>
      <c r="I18" s="214">
        <f>ROUNDUP(H18*('1.) Megye_ITP_3. fejezet'!G19/'1.) Megye_ITP_3. fejezet'!G16),2)</f>
        <v>86672.47</v>
      </c>
      <c r="J18" s="251">
        <v>86672.47</v>
      </c>
      <c r="K18" s="327"/>
      <c r="L18" s="256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x14ac:dyDescent="0.25">
      <c r="B19" s="334" t="s">
        <v>63</v>
      </c>
      <c r="C19" s="202" t="s">
        <v>30</v>
      </c>
      <c r="D19" s="203" t="s">
        <v>17</v>
      </c>
      <c r="E19" s="204">
        <v>240</v>
      </c>
      <c r="F19" s="205">
        <f>ROUNDUP(E19*('1.) Megye_ITP_3. fejezet'!H19/'1.) Megye_ITP_3. fejezet'!H16),2)</f>
        <v>14.92</v>
      </c>
      <c r="G19" s="241">
        <v>14.92</v>
      </c>
      <c r="H19" s="206">
        <v>686</v>
      </c>
      <c r="I19" s="207">
        <f>ROUNDUP(H19*('1.) Megye_ITP_3. fejezet'!H19/'1.) Megye_ITP_3. fejezet'!H16),2)</f>
        <v>42.629999999999995</v>
      </c>
      <c r="J19" s="249">
        <v>42.63</v>
      </c>
      <c r="K19" s="327"/>
      <c r="L19" s="254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27.75" thickBot="1" x14ac:dyDescent="0.3">
      <c r="B20" s="336"/>
      <c r="C20" s="194" t="s">
        <v>35</v>
      </c>
      <c r="D20" s="192" t="s">
        <v>102</v>
      </c>
      <c r="E20" s="177">
        <v>37631.877</v>
      </c>
      <c r="F20" s="215">
        <f>ROUNDUP(E20*('1.) Megye_ITP_3. fejezet'!I19/'1.) Megye_ITP_3. fejezet'!I16),2)</f>
        <v>2337.9700000000003</v>
      </c>
      <c r="G20" s="245">
        <v>2337.9699999999998</v>
      </c>
      <c r="H20" s="208">
        <v>376318.77</v>
      </c>
      <c r="I20" s="216">
        <f>ROUNDUP(H20*('1.) Megye_ITP_3. fejezet'!I19/'1.) Megye_ITP_3. fejezet'!I16),2)</f>
        <v>23379.609999999997</v>
      </c>
      <c r="J20" s="252">
        <v>23379.61</v>
      </c>
      <c r="K20" s="327"/>
      <c r="L20" s="255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75" x14ac:dyDescent="0.25">
      <c r="B21" s="334" t="s">
        <v>64</v>
      </c>
      <c r="C21" s="202" t="s">
        <v>40</v>
      </c>
      <c r="D21" s="203" t="s">
        <v>8</v>
      </c>
      <c r="E21" s="204">
        <v>185</v>
      </c>
      <c r="F21" s="217">
        <f>ROUNDUP(E21*('1.) Megye_ITP_3. fejezet'!J19/'1.) Megye_ITP_3. fejezet'!J16),0)</f>
        <v>12</v>
      </c>
      <c r="G21" s="246">
        <v>12</v>
      </c>
      <c r="H21" s="206">
        <v>925</v>
      </c>
      <c r="I21" s="218">
        <f>ROUNDUP(H21*('1.) Megye_ITP_3. fejezet'!J19/'1.) Megye_ITP_3. fejezet'!J16), 0)</f>
        <v>58</v>
      </c>
      <c r="J21" s="253">
        <v>58</v>
      </c>
      <c r="K21" s="327"/>
      <c r="L21" s="25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15.75" thickBot="1" x14ac:dyDescent="0.3">
      <c r="B22" s="336"/>
      <c r="C22" s="194" t="s">
        <v>43</v>
      </c>
      <c r="D22" s="192" t="s">
        <v>44</v>
      </c>
      <c r="E22" s="177">
        <v>232</v>
      </c>
      <c r="F22" s="154">
        <f>ROUNDUP(E22*('1.) Megye_ITP_3. fejezet'!L19/'1.) Megye_ITP_3. fejezet'!L16),0)</f>
        <v>15</v>
      </c>
      <c r="G22" s="243">
        <v>15</v>
      </c>
      <c r="H22" s="208">
        <v>1160</v>
      </c>
      <c r="I22" s="155">
        <f>ROUNDUP(H22*('1.) Megye_ITP_3. fejezet'!L19/'1.) Megye_ITP_3. fejezet'!L16),0)</f>
        <v>73</v>
      </c>
      <c r="J22" s="250">
        <v>73</v>
      </c>
      <c r="K22" s="327"/>
      <c r="L22" s="255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94.5" customHeight="1" x14ac:dyDescent="0.25">
      <c r="B23" s="329" t="s">
        <v>65</v>
      </c>
      <c r="C23" s="202" t="s">
        <v>47</v>
      </c>
      <c r="D23" s="203" t="s">
        <v>45</v>
      </c>
      <c r="E23" s="204">
        <v>8580</v>
      </c>
      <c r="F23" s="217">
        <f>ROUNDUP(E23*('1.) Megye_ITP_3. fejezet'!M19/'1.) Megye_ITP_3. fejezet'!M16),0)</f>
        <v>534</v>
      </c>
      <c r="G23" s="247">
        <v>534</v>
      </c>
      <c r="H23" s="204">
        <v>42900</v>
      </c>
      <c r="I23" s="218">
        <f>ROUNDUP(H23*('1.) Megye_ITP_3. fejezet'!M19/'1.) Megye_ITP_3. fejezet'!M16),0)</f>
        <v>2666</v>
      </c>
      <c r="J23" s="253">
        <v>2666</v>
      </c>
      <c r="K23" s="327"/>
      <c r="L23" s="257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94.5" customHeight="1" thickBot="1" x14ac:dyDescent="0.3">
      <c r="B24" s="330"/>
      <c r="C24" s="194" t="s">
        <v>148</v>
      </c>
      <c r="D24" s="192" t="s">
        <v>45</v>
      </c>
      <c r="E24" s="177">
        <v>26600</v>
      </c>
      <c r="F24" s="154">
        <f>ROUNDUP(E24*('1.) Megye_ITP_3. fejezet'!O19/'1.) Megye_ITP_3. fejezet'!O16),0)</f>
        <v>1652</v>
      </c>
      <c r="G24" s="248">
        <v>1652</v>
      </c>
      <c r="H24" s="177">
        <v>133000</v>
      </c>
      <c r="I24" s="155">
        <f>ROUNDUP(H24*('1.) Megye_ITP_3. fejezet'!O19/'1.) Megye_ITP_3. fejezet'!O16),0)</f>
        <v>8260</v>
      </c>
      <c r="J24" s="250">
        <v>8260</v>
      </c>
      <c r="K24" s="328"/>
      <c r="L24" s="255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ht="41.25" customHeight="1" x14ac:dyDescent="0.25">
      <c r="A25" s="185"/>
      <c r="B25" s="183"/>
      <c r="C25" s="183"/>
      <c r="D25" s="183"/>
      <c r="E25" s="184"/>
      <c r="F25" s="186"/>
      <c r="G25" s="186"/>
      <c r="H25" s="184"/>
      <c r="I25" s="187"/>
      <c r="J25" s="187"/>
      <c r="K25" s="188"/>
      <c r="L25" s="138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35.25" customHeight="1" x14ac:dyDescent="0.25">
      <c r="A26" s="322" t="s">
        <v>152</v>
      </c>
      <c r="B26" s="322"/>
      <c r="C26" s="322"/>
      <c r="D26" s="322"/>
      <c r="E26" s="322"/>
      <c r="F26" s="322"/>
      <c r="G26" s="322"/>
      <c r="H26" s="322"/>
      <c r="I26" s="322"/>
      <c r="J26" s="322"/>
      <c r="K26" s="223"/>
      <c r="L26" s="223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ht="35.25" customHeight="1" x14ac:dyDescent="0.25">
      <c r="B27" s="40"/>
      <c r="C27" s="41"/>
      <c r="D27" s="41"/>
      <c r="E27" s="41"/>
      <c r="F27" s="41"/>
      <c r="G27" s="41"/>
      <c r="H27" s="71"/>
      <c r="I27" s="40"/>
      <c r="J27" s="40"/>
      <c r="K27" s="40"/>
      <c r="L27" s="78"/>
      <c r="M27" s="40"/>
      <c r="N27" s="78"/>
      <c r="O27" s="78"/>
      <c r="P27" s="78"/>
      <c r="Q27" s="40"/>
      <c r="R27" s="40"/>
      <c r="S27" s="40"/>
      <c r="T27" s="40"/>
      <c r="U27" s="40"/>
      <c r="V27" s="40"/>
      <c r="W27" s="40"/>
      <c r="X27" s="40"/>
    </row>
    <row r="28" spans="1:24" s="1" customFormat="1" ht="113.25" customHeight="1" x14ac:dyDescent="0.25">
      <c r="B28" s="45" t="s">
        <v>3</v>
      </c>
      <c r="C28" s="147" t="s">
        <v>4</v>
      </c>
      <c r="D28" s="147" t="s">
        <v>5</v>
      </c>
      <c r="E28" s="147" t="s">
        <v>120</v>
      </c>
      <c r="F28" s="147" t="s">
        <v>142</v>
      </c>
      <c r="G28" s="147" t="s">
        <v>141</v>
      </c>
      <c r="H28" s="147" t="s">
        <v>6</v>
      </c>
      <c r="I28" s="147" t="s">
        <v>119</v>
      </c>
      <c r="J28" s="147" t="s">
        <v>143</v>
      </c>
      <c r="K28" s="157"/>
      <c r="L28" s="157"/>
      <c r="M28" s="157"/>
      <c r="N28" s="157"/>
      <c r="O28" s="157"/>
      <c r="P28" s="157"/>
      <c r="Q28" s="157"/>
      <c r="R28" s="157"/>
      <c r="S28" s="158"/>
      <c r="T28" s="157"/>
      <c r="U28" s="159"/>
      <c r="V28" s="79"/>
      <c r="W28" s="79"/>
      <c r="X28" s="79"/>
    </row>
    <row r="29" spans="1:24" s="1" customFormat="1" ht="48.75" customHeight="1" x14ac:dyDescent="0.25">
      <c r="B29" s="337" t="s">
        <v>61</v>
      </c>
      <c r="C29" s="338"/>
      <c r="D29" s="338"/>
      <c r="E29" s="338"/>
      <c r="F29" s="338"/>
      <c r="G29" s="338"/>
      <c r="H29" s="338"/>
      <c r="I29" s="338"/>
      <c r="J29" s="339"/>
      <c r="K29" s="160"/>
      <c r="L29" s="161"/>
      <c r="M29" s="160"/>
      <c r="N29" s="161"/>
      <c r="O29" s="160"/>
      <c r="P29" s="160"/>
      <c r="Q29" s="160"/>
      <c r="R29" s="160"/>
      <c r="S29" s="159"/>
      <c r="T29" s="159"/>
      <c r="U29" s="159"/>
      <c r="V29" s="79"/>
      <c r="W29" s="79"/>
      <c r="X29" s="79"/>
    </row>
    <row r="30" spans="1:24" ht="18.75" x14ac:dyDescent="0.25">
      <c r="B30" s="321" t="s">
        <v>91</v>
      </c>
      <c r="C30" s="104" t="s">
        <v>7</v>
      </c>
      <c r="D30" s="104" t="s">
        <v>8</v>
      </c>
      <c r="E30" s="323">
        <f>'1.) Megye_ITP_3. fejezet'!C19/'1.) Megye_ITP_3. fejezet'!C16</f>
        <v>6.2131626353253935E-2</v>
      </c>
      <c r="F30" s="169"/>
      <c r="G30" s="170"/>
      <c r="H30" s="73">
        <v>8189</v>
      </c>
      <c r="I30" s="179">
        <f>ROUNDUP(H30*$D$11,0)</f>
        <v>509</v>
      </c>
      <c r="J30" s="179">
        <f>ROUNDUP(H30*$E$30,0)</f>
        <v>509</v>
      </c>
      <c r="K30" s="162"/>
      <c r="L30" s="161"/>
      <c r="M30" s="162"/>
      <c r="N30" s="161"/>
      <c r="O30" s="162"/>
      <c r="P30" s="163"/>
      <c r="Q30" s="164"/>
      <c r="R30" s="164"/>
      <c r="S30" s="165"/>
      <c r="T30" s="165"/>
      <c r="U30" s="166"/>
      <c r="V30" s="40"/>
      <c r="W30" s="40"/>
      <c r="X30" s="40"/>
    </row>
    <row r="31" spans="1:24" ht="39.75" customHeight="1" x14ac:dyDescent="0.25">
      <c r="B31" s="321"/>
      <c r="C31" s="104" t="s">
        <v>9</v>
      </c>
      <c r="D31" s="104" t="s">
        <v>8</v>
      </c>
      <c r="E31" s="324"/>
      <c r="F31" s="169"/>
      <c r="G31" s="170"/>
      <c r="H31" s="73">
        <v>189</v>
      </c>
      <c r="I31" s="179">
        <f>ROUNDUP(H31*$D$11,0)</f>
        <v>12</v>
      </c>
      <c r="J31" s="179">
        <f>ROUNDUP(H31*$E$30,0)</f>
        <v>12</v>
      </c>
      <c r="K31" s="162"/>
      <c r="L31" s="161"/>
      <c r="M31" s="162"/>
      <c r="N31" s="161"/>
      <c r="O31" s="162"/>
      <c r="P31" s="163"/>
      <c r="Q31" s="164"/>
      <c r="R31" s="164"/>
      <c r="S31" s="165"/>
      <c r="T31" s="165"/>
      <c r="U31" s="166"/>
      <c r="V31" s="40"/>
      <c r="W31" s="40"/>
      <c r="X31" s="40"/>
    </row>
    <row r="32" spans="1:24" ht="45.75" customHeight="1" x14ac:dyDescent="0.25">
      <c r="B32" s="321"/>
      <c r="C32" s="104" t="s">
        <v>10</v>
      </c>
      <c r="D32" s="104" t="s">
        <v>8</v>
      </c>
      <c r="E32" s="324"/>
      <c r="F32" s="170"/>
      <c r="G32" s="170"/>
      <c r="H32" s="73">
        <v>8000</v>
      </c>
      <c r="I32" s="179">
        <f>ROUNDUP(H32*$D$11,0)</f>
        <v>498</v>
      </c>
      <c r="J32" s="179">
        <f>ROUNDUP(H32*$E$30,0)</f>
        <v>498</v>
      </c>
      <c r="K32" s="162"/>
      <c r="L32" s="161"/>
      <c r="M32" s="162"/>
      <c r="N32" s="161"/>
      <c r="O32" s="162"/>
      <c r="P32" s="163"/>
      <c r="Q32" s="164"/>
      <c r="R32" s="164"/>
      <c r="S32" s="165"/>
      <c r="T32" s="165"/>
      <c r="U32" s="166"/>
      <c r="V32" s="40"/>
      <c r="W32" s="40"/>
      <c r="X32" s="40"/>
    </row>
    <row r="33" spans="2:24" ht="35.25" customHeight="1" x14ac:dyDescent="0.25">
      <c r="B33" s="321"/>
      <c r="C33" s="28" t="s">
        <v>11</v>
      </c>
      <c r="D33" s="28" t="s">
        <v>12</v>
      </c>
      <c r="E33" s="324"/>
      <c r="F33" s="152">
        <v>275</v>
      </c>
      <c r="G33" s="28">
        <f>ROUND(F33*E30,2)</f>
        <v>17.09</v>
      </c>
      <c r="H33" s="74">
        <v>1373</v>
      </c>
      <c r="I33" s="77">
        <f>ROUNDUP(H33*$D$11,2)</f>
        <v>85.31</v>
      </c>
      <c r="J33" s="77">
        <f>ROUNDUP(H33*$E$30,2)</f>
        <v>85.31</v>
      </c>
      <c r="K33" s="162"/>
      <c r="L33" s="161"/>
      <c r="M33" s="162"/>
      <c r="N33" s="161"/>
      <c r="O33" s="162"/>
      <c r="P33" s="163"/>
      <c r="Q33" s="164"/>
      <c r="R33" s="164"/>
      <c r="S33" s="165"/>
      <c r="T33" s="165"/>
      <c r="U33" s="166"/>
      <c r="V33" s="40"/>
      <c r="W33" s="40"/>
      <c r="X33" s="40"/>
    </row>
    <row r="34" spans="2:24" ht="37.5" customHeight="1" x14ac:dyDescent="0.25">
      <c r="B34" s="321"/>
      <c r="C34" s="104" t="s">
        <v>13</v>
      </c>
      <c r="D34" s="104" t="s">
        <v>12</v>
      </c>
      <c r="E34" s="325"/>
      <c r="F34" s="170"/>
      <c r="G34" s="170"/>
      <c r="H34" s="73">
        <v>504</v>
      </c>
      <c r="I34" s="77">
        <f>ROUNDUP(H34*$D$11,2)</f>
        <v>31.32</v>
      </c>
      <c r="J34" s="77">
        <f>ROUNDUP(H34*$E$30,2)</f>
        <v>31.32</v>
      </c>
      <c r="K34" s="162"/>
      <c r="L34" s="161"/>
      <c r="M34" s="162"/>
      <c r="N34" s="161"/>
      <c r="O34" s="162"/>
      <c r="P34" s="163"/>
      <c r="Q34" s="164"/>
      <c r="R34" s="164"/>
      <c r="S34" s="165"/>
      <c r="T34" s="165"/>
      <c r="U34" s="166"/>
      <c r="V34" s="40"/>
      <c r="W34" s="40"/>
      <c r="X34" s="40"/>
    </row>
    <row r="35" spans="2:24" ht="60" x14ac:dyDescent="0.25">
      <c r="B35" s="46" t="s">
        <v>92</v>
      </c>
      <c r="C35" s="104" t="s">
        <v>14</v>
      </c>
      <c r="D35" s="104" t="s">
        <v>15</v>
      </c>
      <c r="E35" s="171">
        <f>'1.) Megye_ITP_3. fejezet'!D19/'1.) Megye_ITP_3. fejezet'!D16</f>
        <v>6.2135486765365636E-2</v>
      </c>
      <c r="F35" s="170"/>
      <c r="G35" s="170"/>
      <c r="H35" s="73">
        <v>1116000</v>
      </c>
      <c r="I35" s="179">
        <f>ROUNDUP(H35*$D$11,0)</f>
        <v>69335</v>
      </c>
      <c r="J35" s="179">
        <f>ROUNDUP(H35*E35,0)</f>
        <v>69344</v>
      </c>
      <c r="K35" s="162"/>
      <c r="L35" s="161"/>
      <c r="M35" s="162"/>
      <c r="N35" s="161"/>
      <c r="O35" s="162"/>
      <c r="P35" s="163"/>
      <c r="Q35" s="164"/>
      <c r="R35" s="164"/>
      <c r="S35" s="165"/>
      <c r="T35" s="165"/>
      <c r="U35" s="166"/>
      <c r="V35" s="40"/>
      <c r="W35" s="40"/>
      <c r="X35" s="40"/>
    </row>
    <row r="36" spans="2:24" ht="18.75" x14ac:dyDescent="0.25">
      <c r="B36" s="47" t="s">
        <v>93</v>
      </c>
      <c r="C36" s="28" t="s">
        <v>16</v>
      </c>
      <c r="D36" s="28" t="s">
        <v>17</v>
      </c>
      <c r="E36" s="171">
        <f>'1.) Megye_ITP_3. fejezet'!E19/'1.) Megye_ITP_3. fejezet'!E16</f>
        <v>6.2121034307397419E-2</v>
      </c>
      <c r="F36" s="29">
        <v>68</v>
      </c>
      <c r="G36" s="172">
        <f>ROUNDUP(F36*E36,2)</f>
        <v>4.2299999999999995</v>
      </c>
      <c r="H36" s="74">
        <v>340</v>
      </c>
      <c r="I36" s="77">
        <f>ROUNDUP(H36*$D$11,2)</f>
        <v>21.130000000000003</v>
      </c>
      <c r="J36" s="77">
        <f>ROUNDUP(H36*E36,2)</f>
        <v>21.130000000000003</v>
      </c>
      <c r="K36" s="162"/>
      <c r="L36" s="161"/>
      <c r="M36" s="162"/>
      <c r="N36" s="161"/>
      <c r="O36" s="162"/>
      <c r="P36" s="163"/>
      <c r="Q36" s="164"/>
      <c r="R36" s="164"/>
      <c r="S36" s="165"/>
      <c r="T36" s="165"/>
      <c r="U36" s="166"/>
      <c r="V36" s="40"/>
      <c r="W36" s="40"/>
      <c r="X36" s="40"/>
    </row>
    <row r="37" spans="2:24" ht="30" x14ac:dyDescent="0.25">
      <c r="B37" s="342" t="s">
        <v>94</v>
      </c>
      <c r="C37" s="28" t="s">
        <v>18</v>
      </c>
      <c r="D37" s="28" t="s">
        <v>8</v>
      </c>
      <c r="E37" s="323">
        <f>'1.) Megye_ITP_3. fejezet'!F19/'1.) Megye_ITP_3. fejezet'!F16</f>
        <v>6.2132961292625154E-2</v>
      </c>
      <c r="F37" s="152">
        <v>2500</v>
      </c>
      <c r="G37" s="28">
        <f>ROUNDUP(F37*E37,0)</f>
        <v>156</v>
      </c>
      <c r="H37" s="74">
        <v>12500</v>
      </c>
      <c r="I37" s="179">
        <f>ROUNDUP(H37*$D$11,0)</f>
        <v>777</v>
      </c>
      <c r="J37" s="179">
        <f>ROUNDUP(H37*$E$37,0)</f>
        <v>777</v>
      </c>
      <c r="K37" s="162"/>
      <c r="L37" s="161"/>
      <c r="M37" s="162"/>
      <c r="N37" s="161"/>
      <c r="O37" s="162"/>
      <c r="P37" s="163"/>
      <c r="Q37" s="164"/>
      <c r="R37" s="164"/>
      <c r="S37" s="165"/>
      <c r="T37" s="165"/>
      <c r="U37" s="166"/>
      <c r="V37" s="40"/>
      <c r="W37" s="40"/>
      <c r="X37" s="40"/>
    </row>
    <row r="38" spans="2:24" ht="41.25" customHeight="1" x14ac:dyDescent="0.25">
      <c r="B38" s="343"/>
      <c r="C38" s="70" t="s">
        <v>118</v>
      </c>
      <c r="D38" s="104" t="s">
        <v>8</v>
      </c>
      <c r="E38" s="324"/>
      <c r="F38" s="170"/>
      <c r="G38" s="170"/>
      <c r="H38" s="73">
        <v>11000</v>
      </c>
      <c r="I38" s="179">
        <f>ROUNDUP(H38*$D$11,0)</f>
        <v>684</v>
      </c>
      <c r="J38" s="179">
        <f>ROUNDUP(H38*$E$37,0)</f>
        <v>684</v>
      </c>
      <c r="K38" s="162"/>
      <c r="L38" s="161"/>
      <c r="M38" s="162"/>
      <c r="N38" s="161"/>
      <c r="O38" s="162"/>
      <c r="P38" s="163"/>
      <c r="Q38" s="164"/>
      <c r="R38" s="164"/>
      <c r="S38" s="165"/>
      <c r="T38" s="165"/>
      <c r="U38" s="166"/>
      <c r="V38" s="40"/>
      <c r="W38" s="40"/>
      <c r="X38" s="40"/>
    </row>
    <row r="39" spans="2:24" ht="42" customHeight="1" x14ac:dyDescent="0.25">
      <c r="B39" s="343"/>
      <c r="C39" s="39" t="s">
        <v>114</v>
      </c>
      <c r="D39" s="104" t="s">
        <v>8</v>
      </c>
      <c r="E39" s="324"/>
      <c r="F39" s="170"/>
      <c r="G39" s="170"/>
      <c r="H39" s="75">
        <v>2000</v>
      </c>
      <c r="I39" s="179">
        <f>ROUNDUP(H39*$D$11,0)</f>
        <v>125</v>
      </c>
      <c r="J39" s="179">
        <f>ROUNDUP(H39*$E$37,0)</f>
        <v>125</v>
      </c>
      <c r="K39" s="162"/>
      <c r="L39" s="161"/>
      <c r="M39" s="162"/>
      <c r="N39" s="161"/>
      <c r="O39" s="162"/>
      <c r="P39" s="163"/>
      <c r="Q39" s="164"/>
      <c r="R39" s="164"/>
      <c r="S39" s="165"/>
      <c r="T39" s="165"/>
      <c r="U39" s="166"/>
      <c r="V39" s="40"/>
      <c r="W39" s="40"/>
      <c r="X39" s="40"/>
    </row>
    <row r="40" spans="2:24" ht="42" customHeight="1" x14ac:dyDescent="0.25">
      <c r="B40" s="344"/>
      <c r="C40" s="39" t="s">
        <v>115</v>
      </c>
      <c r="D40" s="104" t="s">
        <v>8</v>
      </c>
      <c r="E40" s="325"/>
      <c r="F40" s="170"/>
      <c r="G40" s="170"/>
      <c r="H40" s="75">
        <v>14750</v>
      </c>
      <c r="I40" s="179">
        <f>ROUNDUP(H40*$D$11,0)</f>
        <v>917</v>
      </c>
      <c r="J40" s="179">
        <f>ROUNDUP(H40*$E$37,0)</f>
        <v>917</v>
      </c>
      <c r="K40" s="162"/>
      <c r="L40" s="161"/>
      <c r="M40" s="162"/>
      <c r="N40" s="161"/>
      <c r="O40" s="162"/>
      <c r="P40" s="163"/>
      <c r="Q40" s="164"/>
      <c r="R40" s="164"/>
      <c r="S40" s="165"/>
      <c r="T40" s="165"/>
      <c r="U40" s="166"/>
      <c r="V40" s="40"/>
      <c r="W40" s="40"/>
      <c r="X40" s="40"/>
    </row>
    <row r="41" spans="2:24" ht="45" customHeight="1" x14ac:dyDescent="0.25">
      <c r="B41" s="337" t="s">
        <v>62</v>
      </c>
      <c r="C41" s="338"/>
      <c r="D41" s="338"/>
      <c r="E41" s="338"/>
      <c r="F41" s="338"/>
      <c r="G41" s="338"/>
      <c r="H41" s="338"/>
      <c r="I41" s="338"/>
      <c r="J41" s="339"/>
      <c r="K41" s="162"/>
      <c r="L41" s="161"/>
      <c r="M41" s="162"/>
      <c r="N41" s="161"/>
      <c r="O41" s="162"/>
      <c r="P41" s="163"/>
      <c r="Q41" s="164"/>
      <c r="R41" s="164"/>
      <c r="S41" s="165"/>
      <c r="T41" s="165"/>
      <c r="U41" s="166"/>
      <c r="V41" s="40"/>
      <c r="W41" s="40"/>
      <c r="X41" s="40"/>
    </row>
    <row r="42" spans="2:24" ht="39" customHeight="1" x14ac:dyDescent="0.25">
      <c r="B42" s="340" t="s">
        <v>95</v>
      </c>
      <c r="C42" s="28" t="s">
        <v>19</v>
      </c>
      <c r="D42" s="28" t="s">
        <v>20</v>
      </c>
      <c r="E42" s="323">
        <f>'1.) Megye_ITP_3. fejezet'!G19/'1.) Megye_ITP_3. fejezet'!G16</f>
        <v>6.2130798118888927E-2</v>
      </c>
      <c r="F42" s="152">
        <v>279000</v>
      </c>
      <c r="G42" s="173">
        <f>ROUNDUP(F42*E42,2)</f>
        <v>17334.5</v>
      </c>
      <c r="H42" s="74">
        <v>1395000</v>
      </c>
      <c r="I42" s="77">
        <f>ROUNDUP(H42*$D$11,2)</f>
        <v>86667.76999999999</v>
      </c>
      <c r="J42" s="77">
        <f>ROUNDUP(H42*$E$42,2)</f>
        <v>86672.47</v>
      </c>
      <c r="K42" s="162"/>
      <c r="L42" s="161"/>
      <c r="M42" s="162"/>
      <c r="N42" s="161"/>
      <c r="O42" s="162"/>
      <c r="P42" s="163"/>
      <c r="Q42" s="164"/>
      <c r="R42" s="164"/>
      <c r="S42" s="165"/>
      <c r="T42" s="165"/>
      <c r="U42" s="166"/>
      <c r="V42" s="40"/>
      <c r="W42" s="40"/>
      <c r="X42" s="40"/>
    </row>
    <row r="43" spans="2:24" ht="35.25" customHeight="1" x14ac:dyDescent="0.25">
      <c r="B43" s="340"/>
      <c r="C43" s="104" t="s">
        <v>21</v>
      </c>
      <c r="D43" s="104" t="s">
        <v>22</v>
      </c>
      <c r="E43" s="324"/>
      <c r="F43" s="170"/>
      <c r="G43" s="170"/>
      <c r="H43" s="73">
        <v>1240000</v>
      </c>
      <c r="I43" s="179">
        <f>ROUNDUP(H43*$D$11,0)</f>
        <v>77039</v>
      </c>
      <c r="J43" s="179">
        <f>ROUNDUP(H43*$E$42,0)</f>
        <v>77043</v>
      </c>
      <c r="K43" s="162"/>
      <c r="L43" s="161"/>
      <c r="M43" s="162"/>
      <c r="N43" s="161"/>
      <c r="O43" s="162"/>
      <c r="P43" s="163"/>
      <c r="Q43" s="164"/>
      <c r="R43" s="164"/>
      <c r="S43" s="165"/>
      <c r="T43" s="165"/>
      <c r="U43" s="166"/>
      <c r="V43" s="40"/>
      <c r="W43" s="40"/>
      <c r="X43" s="40"/>
    </row>
    <row r="44" spans="2:24" ht="36" customHeight="1" x14ac:dyDescent="0.25">
      <c r="B44" s="340"/>
      <c r="C44" s="104" t="s">
        <v>23</v>
      </c>
      <c r="D44" s="104" t="s">
        <v>24</v>
      </c>
      <c r="E44" s="324"/>
      <c r="F44" s="170"/>
      <c r="G44" s="170"/>
      <c r="H44" s="73">
        <v>558000</v>
      </c>
      <c r="I44" s="77">
        <f>ROUNDUP(H44*$D$11,2)</f>
        <v>34667.11</v>
      </c>
      <c r="J44" s="77">
        <f>ROUNDUP(H44*$E$42,2)</f>
        <v>34668.990000000005</v>
      </c>
      <c r="K44" s="162"/>
      <c r="L44" s="161"/>
      <c r="M44" s="162"/>
      <c r="N44" s="161"/>
      <c r="O44" s="162"/>
      <c r="P44" s="163"/>
      <c r="Q44" s="164"/>
      <c r="R44" s="164"/>
      <c r="S44" s="165"/>
      <c r="T44" s="165"/>
      <c r="U44" s="166"/>
      <c r="V44" s="40"/>
      <c r="W44" s="40"/>
      <c r="X44" s="40"/>
    </row>
    <row r="45" spans="2:24" ht="33.75" customHeight="1" x14ac:dyDescent="0.25">
      <c r="B45" s="340"/>
      <c r="C45" s="104" t="s">
        <v>13</v>
      </c>
      <c r="D45" s="104" t="s">
        <v>12</v>
      </c>
      <c r="E45" s="324"/>
      <c r="F45" s="170"/>
      <c r="G45" s="170"/>
      <c r="H45" s="73">
        <v>19</v>
      </c>
      <c r="I45" s="77">
        <f>ROUNDUP(H45*$D$11,2)</f>
        <v>1.19</v>
      </c>
      <c r="J45" s="77">
        <f>ROUNDUP(H45*$E$42,2)</f>
        <v>1.19</v>
      </c>
      <c r="K45" s="162"/>
      <c r="L45" s="161"/>
      <c r="M45" s="162"/>
      <c r="N45" s="161"/>
      <c r="O45" s="162"/>
      <c r="P45" s="163"/>
      <c r="Q45" s="164"/>
      <c r="R45" s="164"/>
      <c r="S45" s="165"/>
      <c r="T45" s="165"/>
      <c r="U45" s="166"/>
      <c r="V45" s="40"/>
      <c r="W45" s="40"/>
      <c r="X45" s="40"/>
    </row>
    <row r="46" spans="2:24" ht="37.5" customHeight="1" x14ac:dyDescent="0.25">
      <c r="B46" s="340"/>
      <c r="C46" s="104" t="s">
        <v>25</v>
      </c>
      <c r="D46" s="104" t="s">
        <v>20</v>
      </c>
      <c r="E46" s="324"/>
      <c r="F46" s="170"/>
      <c r="G46" s="170"/>
      <c r="H46" s="73">
        <v>168000</v>
      </c>
      <c r="I46" s="77">
        <f>ROUNDUP(H46*$D$11,2)</f>
        <v>10437.41</v>
      </c>
      <c r="J46" s="77">
        <f>ROUNDUP(H46*$E$42,2)</f>
        <v>10437.98</v>
      </c>
      <c r="K46" s="162"/>
      <c r="L46" s="161"/>
      <c r="M46" s="162"/>
      <c r="N46" s="161"/>
      <c r="O46" s="162"/>
      <c r="P46" s="163"/>
      <c r="Q46" s="164"/>
      <c r="R46" s="164"/>
      <c r="S46" s="165"/>
      <c r="T46" s="165"/>
      <c r="U46" s="166"/>
      <c r="V46" s="40"/>
      <c r="W46" s="40"/>
      <c r="X46" s="40"/>
    </row>
    <row r="47" spans="2:24" ht="39.75" customHeight="1" x14ac:dyDescent="0.25">
      <c r="B47" s="340"/>
      <c r="C47" s="104" t="s">
        <v>26</v>
      </c>
      <c r="D47" s="104" t="s">
        <v>20</v>
      </c>
      <c r="E47" s="325"/>
      <c r="F47" s="170"/>
      <c r="G47" s="170"/>
      <c r="H47" s="73">
        <v>1468000</v>
      </c>
      <c r="I47" s="77">
        <f>ROUNDUP(H47*$D$11,2)</f>
        <v>91203.08</v>
      </c>
      <c r="J47" s="77">
        <f>ROUNDUP(H47*$E$42,2)</f>
        <v>91208.01999999999</v>
      </c>
      <c r="K47" s="162"/>
      <c r="L47" s="161"/>
      <c r="M47" s="162"/>
      <c r="N47" s="161"/>
      <c r="O47" s="162"/>
      <c r="P47" s="163"/>
      <c r="Q47" s="164"/>
      <c r="R47" s="164"/>
      <c r="S47" s="165"/>
      <c r="T47" s="165"/>
      <c r="U47" s="166"/>
      <c r="V47" s="40"/>
      <c r="W47" s="40"/>
      <c r="X47" s="40"/>
    </row>
    <row r="48" spans="2:24" ht="60" customHeight="1" x14ac:dyDescent="0.25">
      <c r="B48" s="337" t="s">
        <v>63</v>
      </c>
      <c r="C48" s="338"/>
      <c r="D48" s="338"/>
      <c r="E48" s="338"/>
      <c r="F48" s="338"/>
      <c r="G48" s="338"/>
      <c r="H48" s="338"/>
      <c r="I48" s="338"/>
      <c r="J48" s="339"/>
      <c r="K48" s="162"/>
      <c r="L48" s="161"/>
      <c r="M48" s="162"/>
      <c r="N48" s="161"/>
      <c r="O48" s="162"/>
      <c r="P48" s="163"/>
      <c r="Q48" s="164"/>
      <c r="R48" s="164"/>
      <c r="S48" s="165"/>
      <c r="T48" s="165"/>
      <c r="U48" s="166"/>
      <c r="V48" s="40"/>
      <c r="W48" s="40"/>
      <c r="X48" s="40"/>
    </row>
    <row r="49" spans="2:24" ht="48.75" customHeight="1" x14ac:dyDescent="0.25">
      <c r="B49" s="321" t="s">
        <v>96</v>
      </c>
      <c r="C49" s="104" t="s">
        <v>27</v>
      </c>
      <c r="D49" s="104" t="s">
        <v>8</v>
      </c>
      <c r="E49" s="323">
        <f>'1.) Megye_ITP_3. fejezet'!H19/'1.) Megye_ITP_3. fejezet'!H16</f>
        <v>6.2131356607683721E-2</v>
      </c>
      <c r="F49" s="170"/>
      <c r="G49" s="170"/>
      <c r="H49" s="73">
        <v>21</v>
      </c>
      <c r="I49" s="179">
        <f>ROUNDUP(H49*$D$11,0)</f>
        <v>2</v>
      </c>
      <c r="J49" s="179">
        <f>ROUNDUP(H49*$E$49,0)</f>
        <v>2</v>
      </c>
      <c r="K49" s="162"/>
      <c r="L49" s="161"/>
      <c r="M49" s="162"/>
      <c r="N49" s="161"/>
      <c r="O49" s="162"/>
      <c r="P49" s="163"/>
      <c r="Q49" s="164"/>
      <c r="R49" s="164"/>
      <c r="S49" s="165"/>
      <c r="T49" s="165"/>
      <c r="U49" s="166"/>
      <c r="V49" s="40"/>
      <c r="W49" s="40"/>
      <c r="X49" s="40"/>
    </row>
    <row r="50" spans="2:24" ht="40.5" customHeight="1" x14ac:dyDescent="0.25">
      <c r="B50" s="321"/>
      <c r="C50" s="104" t="s">
        <v>28</v>
      </c>
      <c r="D50" s="104" t="s">
        <v>8</v>
      </c>
      <c r="E50" s="324"/>
      <c r="F50" s="170"/>
      <c r="G50" s="170"/>
      <c r="H50" s="73">
        <v>80</v>
      </c>
      <c r="I50" s="179">
        <f>ROUNDUP(H50*$D$11,0)</f>
        <v>5</v>
      </c>
      <c r="J50" s="179">
        <f>ROUNDUP(H50*$E$49,0)</f>
        <v>5</v>
      </c>
      <c r="K50" s="162"/>
      <c r="L50" s="161"/>
      <c r="M50" s="162"/>
      <c r="N50" s="161"/>
      <c r="O50" s="162"/>
      <c r="P50" s="163"/>
      <c r="Q50" s="164"/>
      <c r="R50" s="164"/>
      <c r="S50" s="165"/>
      <c r="T50" s="165"/>
      <c r="U50" s="166"/>
      <c r="V50" s="40"/>
      <c r="W50" s="40"/>
      <c r="X50" s="40"/>
    </row>
    <row r="51" spans="2:24" ht="39" customHeight="1" x14ac:dyDescent="0.25">
      <c r="B51" s="321"/>
      <c r="C51" s="104" t="s">
        <v>29</v>
      </c>
      <c r="D51" s="104" t="s">
        <v>8</v>
      </c>
      <c r="E51" s="324"/>
      <c r="F51" s="170"/>
      <c r="G51" s="170"/>
      <c r="H51" s="73">
        <v>29</v>
      </c>
      <c r="I51" s="179">
        <f>ROUNDUP(H51*$D$11,0)</f>
        <v>2</v>
      </c>
      <c r="J51" s="179">
        <f>ROUNDUP(H51*$E$49,0)</f>
        <v>2</v>
      </c>
      <c r="K51" s="162"/>
      <c r="L51" s="161"/>
      <c r="M51" s="162"/>
      <c r="N51" s="161"/>
      <c r="O51" s="162"/>
      <c r="P51" s="163"/>
      <c r="Q51" s="164"/>
      <c r="R51" s="164"/>
      <c r="S51" s="165"/>
      <c r="T51" s="165"/>
      <c r="U51" s="166"/>
      <c r="V51" s="40"/>
      <c r="W51" s="40"/>
      <c r="X51" s="40"/>
    </row>
    <row r="52" spans="2:24" ht="49.5" customHeight="1" x14ac:dyDescent="0.25">
      <c r="B52" s="321"/>
      <c r="C52" s="28" t="s">
        <v>30</v>
      </c>
      <c r="D52" s="28" t="s">
        <v>17</v>
      </c>
      <c r="E52" s="325"/>
      <c r="F52" s="152">
        <v>240</v>
      </c>
      <c r="G52" s="173">
        <f>ROUNDUP(F52*E49,2)</f>
        <v>14.92</v>
      </c>
      <c r="H52" s="74">
        <v>686</v>
      </c>
      <c r="I52" s="179">
        <f t="shared" ref="I52:I57" si="0">ROUNDUP(H52*$D$11,2)</f>
        <v>42.62</v>
      </c>
      <c r="J52" s="77">
        <f>ROUNDUP(H52*$E$49,2)</f>
        <v>42.629999999999995</v>
      </c>
      <c r="K52" s="162"/>
      <c r="L52" s="161"/>
      <c r="M52" s="162"/>
      <c r="N52" s="161"/>
      <c r="O52" s="162"/>
      <c r="P52" s="163"/>
      <c r="Q52" s="164"/>
      <c r="R52" s="164"/>
      <c r="S52" s="165"/>
      <c r="T52" s="165"/>
      <c r="U52" s="166"/>
      <c r="V52" s="40"/>
      <c r="W52" s="40"/>
      <c r="X52" s="40"/>
    </row>
    <row r="53" spans="2:24" ht="39.75" customHeight="1" x14ac:dyDescent="0.25">
      <c r="B53" s="321" t="s">
        <v>97</v>
      </c>
      <c r="C53" s="104" t="s">
        <v>31</v>
      </c>
      <c r="D53" s="104" t="s">
        <v>32</v>
      </c>
      <c r="E53" s="323">
        <f>'1.) Megye_ITP_3. fejezet'!I19/'1.) Megye_ITP_3. fejezet'!I16</f>
        <v>6.2127117969930791E-2</v>
      </c>
      <c r="F53" s="170"/>
      <c r="G53" s="170"/>
      <c r="H53" s="73">
        <v>25178763.140000001</v>
      </c>
      <c r="I53" s="77">
        <f t="shared" si="0"/>
        <v>1564291.92</v>
      </c>
      <c r="J53" s="77">
        <f>ROUNDUP(H53*$E$53,2)</f>
        <v>1564283.99</v>
      </c>
      <c r="K53" s="162"/>
      <c r="L53" s="161"/>
      <c r="M53" s="162"/>
      <c r="N53" s="161"/>
      <c r="O53" s="162"/>
      <c r="P53" s="163"/>
      <c r="Q53" s="164"/>
      <c r="R53" s="164"/>
      <c r="S53" s="165"/>
      <c r="T53" s="165"/>
      <c r="U53" s="166"/>
      <c r="V53" s="40"/>
      <c r="W53" s="40"/>
      <c r="X53" s="40"/>
    </row>
    <row r="54" spans="2:24" ht="36" customHeight="1" x14ac:dyDescent="0.25">
      <c r="B54" s="321"/>
      <c r="C54" s="104" t="s">
        <v>33</v>
      </c>
      <c r="D54" s="104" t="s">
        <v>34</v>
      </c>
      <c r="E54" s="324"/>
      <c r="F54" s="170"/>
      <c r="G54" s="170"/>
      <c r="H54" s="73">
        <v>329.86099999999999</v>
      </c>
      <c r="I54" s="77">
        <f t="shared" si="0"/>
        <v>20.5</v>
      </c>
      <c r="J54" s="77">
        <f>ROUNDUP(H54*$E$53,2)</f>
        <v>20.5</v>
      </c>
      <c r="K54" s="162"/>
      <c r="L54" s="161"/>
      <c r="M54" s="162"/>
      <c r="N54" s="161"/>
      <c r="O54" s="162"/>
      <c r="P54" s="163"/>
      <c r="Q54" s="164"/>
      <c r="R54" s="164"/>
      <c r="S54" s="165"/>
      <c r="T54" s="165"/>
      <c r="U54" s="166"/>
      <c r="V54" s="40"/>
      <c r="W54" s="40"/>
      <c r="X54" s="40"/>
    </row>
    <row r="55" spans="2:24" ht="38.25" customHeight="1" x14ac:dyDescent="0.25">
      <c r="B55" s="321"/>
      <c r="C55" s="28" t="s">
        <v>35</v>
      </c>
      <c r="D55" s="28" t="s">
        <v>102</v>
      </c>
      <c r="E55" s="324"/>
      <c r="F55" s="152">
        <v>37631.877</v>
      </c>
      <c r="G55" s="173">
        <f>ROUNDUP(F55*E53,2)</f>
        <v>2337.9700000000003</v>
      </c>
      <c r="H55" s="74">
        <v>376318.77</v>
      </c>
      <c r="I55" s="77">
        <f t="shared" si="0"/>
        <v>23379.719999999998</v>
      </c>
      <c r="J55" s="77">
        <f>ROUNDUP(H55*$E$53,2)</f>
        <v>23379.609999999997</v>
      </c>
      <c r="K55" s="162"/>
      <c r="L55" s="161"/>
      <c r="M55" s="162"/>
      <c r="N55" s="161"/>
      <c r="O55" s="162"/>
      <c r="P55" s="163"/>
      <c r="Q55" s="164"/>
      <c r="R55" s="164"/>
      <c r="S55" s="165"/>
      <c r="T55" s="165"/>
      <c r="U55" s="166"/>
      <c r="V55" s="40"/>
      <c r="W55" s="40"/>
      <c r="X55" s="40"/>
    </row>
    <row r="56" spans="2:24" ht="47.25" customHeight="1" x14ac:dyDescent="0.25">
      <c r="B56" s="321"/>
      <c r="C56" s="104" t="s">
        <v>36</v>
      </c>
      <c r="D56" s="104" t="s">
        <v>37</v>
      </c>
      <c r="E56" s="324"/>
      <c r="F56" s="170"/>
      <c r="G56" s="170"/>
      <c r="H56" s="73">
        <v>0.63</v>
      </c>
      <c r="I56" s="77">
        <f t="shared" si="0"/>
        <v>0.04</v>
      </c>
      <c r="J56" s="77">
        <f>ROUNDUP(H56*$E$53,2)</f>
        <v>0.04</v>
      </c>
      <c r="K56" s="162"/>
      <c r="L56" s="161"/>
      <c r="M56" s="162"/>
      <c r="N56" s="161"/>
      <c r="O56" s="162"/>
      <c r="P56" s="163"/>
      <c r="Q56" s="164"/>
      <c r="R56" s="164"/>
      <c r="S56" s="165"/>
      <c r="T56" s="165"/>
      <c r="U56" s="166"/>
      <c r="V56" s="40"/>
      <c r="W56" s="40"/>
      <c r="X56" s="40"/>
    </row>
    <row r="57" spans="2:24" ht="38.25" customHeight="1" x14ac:dyDescent="0.25">
      <c r="B57" s="321"/>
      <c r="C57" s="104" t="s">
        <v>38</v>
      </c>
      <c r="D57" s="104" t="s">
        <v>37</v>
      </c>
      <c r="E57" s="325"/>
      <c r="F57" s="170"/>
      <c r="G57" s="170"/>
      <c r="H57" s="73">
        <v>3.12</v>
      </c>
      <c r="I57" s="77">
        <f t="shared" si="0"/>
        <v>0.2</v>
      </c>
      <c r="J57" s="77">
        <f>ROUNDUP(H57*$E$53,2)</f>
        <v>0.2</v>
      </c>
      <c r="K57" s="162"/>
      <c r="L57" s="161"/>
      <c r="M57" s="162"/>
      <c r="N57" s="161"/>
      <c r="O57" s="162"/>
      <c r="P57" s="163"/>
      <c r="Q57" s="164"/>
      <c r="R57" s="164"/>
      <c r="S57" s="165"/>
      <c r="T57" s="165"/>
      <c r="U57" s="166"/>
      <c r="V57" s="40"/>
      <c r="W57" s="40"/>
      <c r="X57" s="40"/>
    </row>
    <row r="58" spans="2:24" ht="60" customHeight="1" x14ac:dyDescent="0.25">
      <c r="B58" s="337" t="s">
        <v>64</v>
      </c>
      <c r="C58" s="338"/>
      <c r="D58" s="338"/>
      <c r="E58" s="338"/>
      <c r="F58" s="338"/>
      <c r="G58" s="338"/>
      <c r="H58" s="338"/>
      <c r="I58" s="338"/>
      <c r="J58" s="339"/>
      <c r="K58" s="162"/>
      <c r="L58" s="161"/>
      <c r="M58" s="162"/>
      <c r="N58" s="161"/>
      <c r="O58" s="162"/>
      <c r="P58" s="163"/>
      <c r="Q58" s="164"/>
      <c r="R58" s="164"/>
      <c r="S58" s="165"/>
      <c r="T58" s="165"/>
      <c r="U58" s="166"/>
      <c r="V58" s="40"/>
      <c r="W58" s="40"/>
      <c r="X58" s="40"/>
    </row>
    <row r="59" spans="2:24" ht="30" x14ac:dyDescent="0.25">
      <c r="B59" s="321" t="s">
        <v>98</v>
      </c>
      <c r="C59" s="104" t="s">
        <v>39</v>
      </c>
      <c r="D59" s="104" t="s">
        <v>45</v>
      </c>
      <c r="E59" s="341">
        <f>'1.) Megye_ITP_3. fejezet'!J19/'1.) Megye_ITP_3. fejezet'!J16</f>
        <v>6.2110646211064623E-2</v>
      </c>
      <c r="F59" s="170"/>
      <c r="G59" s="170"/>
      <c r="H59" s="73">
        <v>370000</v>
      </c>
      <c r="I59" s="179">
        <f>ROUNDUP(H59*$D$11,0)</f>
        <v>22988</v>
      </c>
      <c r="J59" s="179">
        <f>ROUNDUP(H59*$E$59,0)</f>
        <v>22981</v>
      </c>
      <c r="K59" s="162"/>
      <c r="L59" s="161"/>
      <c r="M59" s="162"/>
      <c r="N59" s="161"/>
      <c r="O59" s="162"/>
      <c r="P59" s="163"/>
      <c r="Q59" s="164"/>
      <c r="R59" s="164"/>
      <c r="S59" s="165"/>
      <c r="T59" s="165"/>
      <c r="U59" s="166"/>
      <c r="V59" s="40"/>
      <c r="W59" s="40"/>
      <c r="X59" s="40"/>
    </row>
    <row r="60" spans="2:24" ht="113.25" customHeight="1" x14ac:dyDescent="0.25">
      <c r="B60" s="321"/>
      <c r="C60" s="28" t="s">
        <v>40</v>
      </c>
      <c r="D60" s="28" t="s">
        <v>8</v>
      </c>
      <c r="E60" s="341"/>
      <c r="F60" s="152">
        <v>185</v>
      </c>
      <c r="G60" s="28">
        <f>ROUNDUP(F60*E59,0)</f>
        <v>12</v>
      </c>
      <c r="H60" s="74">
        <v>925</v>
      </c>
      <c r="I60" s="179">
        <f>ROUNDUP(H60*$D$11,0)</f>
        <v>58</v>
      </c>
      <c r="J60" s="179">
        <f>ROUNDUP(H60*$E$59,0)</f>
        <v>58</v>
      </c>
      <c r="K60" s="162"/>
      <c r="L60" s="161"/>
      <c r="M60" s="162"/>
      <c r="N60" s="161"/>
      <c r="O60" s="162"/>
      <c r="P60" s="163"/>
      <c r="Q60" s="164"/>
      <c r="R60" s="164"/>
      <c r="S60" s="165"/>
      <c r="T60" s="165"/>
      <c r="U60" s="166"/>
      <c r="V60" s="40"/>
      <c r="W60" s="40"/>
      <c r="X60" s="40"/>
    </row>
    <row r="61" spans="2:24" ht="30" x14ac:dyDescent="0.25">
      <c r="B61" s="321"/>
      <c r="C61" s="104" t="s">
        <v>41</v>
      </c>
      <c r="D61" s="104" t="s">
        <v>8</v>
      </c>
      <c r="E61" s="341"/>
      <c r="F61" s="170"/>
      <c r="G61" s="170"/>
      <c r="H61" s="73">
        <v>617</v>
      </c>
      <c r="I61" s="179">
        <f>ROUNDUP(H61*$D$11,0)</f>
        <v>39</v>
      </c>
      <c r="J61" s="179">
        <f>ROUNDUP(H61*$E$59,0)</f>
        <v>39</v>
      </c>
      <c r="K61" s="162"/>
      <c r="L61" s="161"/>
      <c r="M61" s="162"/>
      <c r="N61" s="161"/>
      <c r="O61" s="162"/>
      <c r="P61" s="163"/>
      <c r="Q61" s="164"/>
      <c r="R61" s="164"/>
      <c r="S61" s="165"/>
      <c r="T61" s="165"/>
      <c r="U61" s="166"/>
      <c r="V61" s="40"/>
      <c r="W61" s="40"/>
      <c r="X61" s="40"/>
    </row>
    <row r="62" spans="2:24" ht="50.25" customHeight="1" x14ac:dyDescent="0.25">
      <c r="B62" s="321"/>
      <c r="C62" s="104" t="s">
        <v>42</v>
      </c>
      <c r="D62" s="104" t="s">
        <v>8</v>
      </c>
      <c r="E62" s="171">
        <f>'1.) Megye_ITP_3. fejezet'!K19/'1.) Megye_ITP_3. fejezet'!K16</f>
        <v>6.2145239627830778E-2</v>
      </c>
      <c r="F62" s="170"/>
      <c r="G62" s="170"/>
      <c r="H62" s="73">
        <v>244</v>
      </c>
      <c r="I62" s="179">
        <f>ROUNDUP(H62*$D$11,0)</f>
        <v>16</v>
      </c>
      <c r="J62" s="179">
        <f>ROUNDUP(H62*E62,0)</f>
        <v>16</v>
      </c>
      <c r="K62" s="162"/>
      <c r="L62" s="161"/>
      <c r="M62" s="162"/>
      <c r="N62" s="161"/>
      <c r="O62" s="162"/>
      <c r="P62" s="163"/>
      <c r="Q62" s="164"/>
      <c r="R62" s="164"/>
      <c r="S62" s="165"/>
      <c r="T62" s="165"/>
      <c r="U62" s="166"/>
      <c r="V62" s="40"/>
      <c r="W62" s="40"/>
      <c r="X62" s="40"/>
    </row>
    <row r="63" spans="2:24" ht="48" customHeight="1" x14ac:dyDescent="0.25">
      <c r="B63" s="331" t="s">
        <v>99</v>
      </c>
      <c r="C63" s="28" t="s">
        <v>43</v>
      </c>
      <c r="D63" s="28" t="s">
        <v>44</v>
      </c>
      <c r="E63" s="341">
        <f>'1.) Megye_ITP_3. fejezet'!L19/'1.) Megye_ITP_3. fejezet'!L16</f>
        <v>6.2149331031506251E-2</v>
      </c>
      <c r="F63" s="152">
        <v>232</v>
      </c>
      <c r="G63" s="28">
        <f>ROUNDUP(F63*E63,0)</f>
        <v>15</v>
      </c>
      <c r="H63" s="74">
        <v>1160</v>
      </c>
      <c r="I63" s="179">
        <f>ROUNDUP(H63*$D$11,0)</f>
        <v>73</v>
      </c>
      <c r="J63" s="179">
        <f>ROUNDUP(H63*$E$63,0)</f>
        <v>73</v>
      </c>
      <c r="K63" s="162"/>
      <c r="L63" s="161"/>
      <c r="M63" s="162"/>
      <c r="N63" s="161"/>
      <c r="O63" s="162"/>
      <c r="P63" s="163"/>
      <c r="Q63" s="164"/>
      <c r="R63" s="164"/>
      <c r="S63" s="165"/>
      <c r="T63" s="165"/>
      <c r="U63" s="166"/>
      <c r="V63" s="40"/>
      <c r="W63" s="40"/>
      <c r="X63" s="40"/>
    </row>
    <row r="64" spans="2:24" ht="45" customHeight="1" x14ac:dyDescent="0.25">
      <c r="B64" s="332"/>
      <c r="C64" s="104" t="s">
        <v>25</v>
      </c>
      <c r="D64" s="104" t="s">
        <v>103</v>
      </c>
      <c r="E64" s="341"/>
      <c r="F64" s="170"/>
      <c r="G64" s="170"/>
      <c r="H64" s="73">
        <v>9000</v>
      </c>
      <c r="I64" s="77">
        <f>ROUNDUP(H64*$D$11,2)</f>
        <v>559.15</v>
      </c>
      <c r="J64" s="77">
        <f>ROUNDUP(H64*$E$63,2)</f>
        <v>559.35</v>
      </c>
      <c r="K64" s="162"/>
      <c r="L64" s="161"/>
      <c r="M64" s="162"/>
      <c r="N64" s="161"/>
      <c r="O64" s="162"/>
      <c r="P64" s="163"/>
      <c r="Q64" s="164"/>
      <c r="R64" s="164"/>
      <c r="S64" s="165"/>
      <c r="T64" s="165"/>
      <c r="U64" s="166"/>
      <c r="V64" s="40"/>
      <c r="W64" s="40"/>
      <c r="X64" s="40"/>
    </row>
    <row r="65" spans="2:24" ht="34.5" customHeight="1" x14ac:dyDescent="0.25">
      <c r="B65" s="332"/>
      <c r="C65" s="104" t="s">
        <v>19</v>
      </c>
      <c r="D65" s="104" t="s">
        <v>103</v>
      </c>
      <c r="E65" s="341"/>
      <c r="F65" s="170"/>
      <c r="G65" s="170"/>
      <c r="H65" s="73">
        <v>139000</v>
      </c>
      <c r="I65" s="77">
        <f>ROUNDUP(H65*$D$11,2)</f>
        <v>8635.7199999999993</v>
      </c>
      <c r="J65" s="77">
        <f>ROUNDUP(H65*$E$63,2)</f>
        <v>8638.76</v>
      </c>
      <c r="K65" s="162"/>
      <c r="L65" s="161"/>
      <c r="M65" s="162"/>
      <c r="N65" s="161"/>
      <c r="O65" s="162"/>
      <c r="P65" s="163"/>
      <c r="Q65" s="164"/>
      <c r="R65" s="164"/>
      <c r="S65" s="165"/>
      <c r="T65" s="165"/>
      <c r="U65" s="166"/>
      <c r="V65" s="40"/>
      <c r="W65" s="40"/>
      <c r="X65" s="40"/>
    </row>
    <row r="66" spans="2:24" ht="38.25" customHeight="1" x14ac:dyDescent="0.25">
      <c r="B66" s="332"/>
      <c r="C66" s="104" t="s">
        <v>21</v>
      </c>
      <c r="D66" s="104" t="s">
        <v>45</v>
      </c>
      <c r="E66" s="341"/>
      <c r="F66" s="170"/>
      <c r="G66" s="170"/>
      <c r="H66" s="73">
        <v>1564000</v>
      </c>
      <c r="I66" s="179">
        <f>ROUNDUP(H66*$D$11,0)</f>
        <v>97168</v>
      </c>
      <c r="J66" s="179">
        <f>ROUNDUP(H66*$E$63,0)</f>
        <v>97202</v>
      </c>
      <c r="K66" s="162"/>
      <c r="L66" s="161"/>
      <c r="M66" s="162"/>
      <c r="N66" s="161"/>
      <c r="O66" s="162"/>
      <c r="P66" s="163"/>
      <c r="Q66" s="164"/>
      <c r="R66" s="164"/>
      <c r="S66" s="165"/>
      <c r="T66" s="165"/>
      <c r="U66" s="166"/>
      <c r="V66" s="40"/>
      <c r="W66" s="40"/>
      <c r="X66" s="40"/>
    </row>
    <row r="67" spans="2:24" ht="42.75" customHeight="1" x14ac:dyDescent="0.25">
      <c r="B67" s="333"/>
      <c r="C67" s="104" t="s">
        <v>46</v>
      </c>
      <c r="D67" s="104" t="s">
        <v>45</v>
      </c>
      <c r="E67" s="341"/>
      <c r="F67" s="170"/>
      <c r="G67" s="170"/>
      <c r="H67" s="73">
        <v>267000</v>
      </c>
      <c r="I67" s="179">
        <f>ROUNDUP(H67*$D$11,0)</f>
        <v>16589</v>
      </c>
      <c r="J67" s="179">
        <f>ROUNDUP(H67*$E$63,0)</f>
        <v>16594</v>
      </c>
      <c r="K67" s="162"/>
      <c r="L67" s="161"/>
      <c r="M67" s="162"/>
      <c r="N67" s="161"/>
      <c r="O67" s="162"/>
      <c r="P67" s="163"/>
      <c r="Q67" s="164"/>
      <c r="R67" s="164"/>
      <c r="S67" s="165"/>
      <c r="T67" s="165"/>
      <c r="U67" s="166"/>
      <c r="V67" s="40"/>
      <c r="W67" s="40"/>
      <c r="X67" s="40"/>
    </row>
    <row r="68" spans="2:24" ht="60" customHeight="1" x14ac:dyDescent="0.25">
      <c r="B68" s="337" t="s">
        <v>65</v>
      </c>
      <c r="C68" s="338"/>
      <c r="D68" s="338"/>
      <c r="E68" s="338"/>
      <c r="F68" s="338"/>
      <c r="G68" s="338"/>
      <c r="H68" s="338"/>
      <c r="I68" s="338"/>
      <c r="J68" s="339"/>
      <c r="K68" s="162"/>
      <c r="L68" s="161"/>
      <c r="M68" s="162"/>
      <c r="N68" s="161"/>
      <c r="O68" s="162"/>
      <c r="P68" s="163"/>
      <c r="Q68" s="164"/>
      <c r="R68" s="164"/>
      <c r="S68" s="165"/>
      <c r="T68" s="165"/>
      <c r="U68" s="166"/>
      <c r="V68" s="40"/>
      <c r="W68" s="40"/>
      <c r="X68" s="40"/>
    </row>
    <row r="69" spans="2:24" ht="50.25" customHeight="1" x14ac:dyDescent="0.25">
      <c r="B69" s="46" t="s">
        <v>100</v>
      </c>
      <c r="C69" s="28" t="s">
        <v>47</v>
      </c>
      <c r="D69" s="28" t="s">
        <v>104</v>
      </c>
      <c r="E69" s="171">
        <f>'1.) Megye_ITP_3. fejezet'!M19/'1.) Megye_ITP_3. fejezet'!M16</f>
        <v>6.2123704184334022E-2</v>
      </c>
      <c r="F69" s="152">
        <v>8580</v>
      </c>
      <c r="G69" s="28">
        <f>ROUNDUP(F69*E69,0)</f>
        <v>534</v>
      </c>
      <c r="H69" s="74">
        <v>42900</v>
      </c>
      <c r="I69" s="179">
        <f>ROUNDUP(H69*$D$11,0)</f>
        <v>2666</v>
      </c>
      <c r="J69" s="179">
        <f>ROUNDUP(H69*E69,0)</f>
        <v>2666</v>
      </c>
      <c r="K69" s="162"/>
      <c r="L69" s="161"/>
      <c r="M69" s="162"/>
      <c r="N69" s="161"/>
      <c r="O69" s="162"/>
      <c r="P69" s="163"/>
      <c r="Q69" s="164"/>
      <c r="R69" s="164"/>
      <c r="S69" s="165"/>
      <c r="T69" s="165"/>
      <c r="U69" s="166"/>
      <c r="V69" s="40"/>
      <c r="W69" s="40"/>
      <c r="X69" s="40"/>
    </row>
    <row r="70" spans="2:24" ht="66.75" customHeight="1" x14ac:dyDescent="0.25">
      <c r="B70" s="321" t="s">
        <v>101</v>
      </c>
      <c r="C70" s="104" t="s">
        <v>48</v>
      </c>
      <c r="D70" s="104" t="s">
        <v>45</v>
      </c>
      <c r="E70" s="171">
        <f>'1.) Megye_ITP_3. fejezet'!N19/'1.) Megye_ITP_3. fejezet'!N16</f>
        <v>6.2166550684295989E-2</v>
      </c>
      <c r="F70" s="174"/>
      <c r="G70" s="170"/>
      <c r="H70" s="73">
        <v>106800</v>
      </c>
      <c r="I70" s="179">
        <f>ROUNDUP(H70*$D$11,0)</f>
        <v>6636</v>
      </c>
      <c r="J70" s="179">
        <f>ROUNDUP(H70*E70,0)</f>
        <v>6640</v>
      </c>
      <c r="K70" s="162"/>
      <c r="L70" s="161"/>
      <c r="M70" s="162"/>
      <c r="N70" s="161"/>
      <c r="O70" s="162"/>
      <c r="P70" s="163"/>
      <c r="Q70" s="164"/>
      <c r="R70" s="164"/>
      <c r="S70" s="165"/>
      <c r="T70" s="165"/>
      <c r="U70" s="166"/>
      <c r="V70" s="40"/>
      <c r="W70" s="40"/>
      <c r="X70" s="40"/>
    </row>
    <row r="71" spans="2:24" ht="55.5" customHeight="1" x14ac:dyDescent="0.25">
      <c r="B71" s="321"/>
      <c r="C71" s="39" t="s">
        <v>148</v>
      </c>
      <c r="D71" s="104" t="s">
        <v>45</v>
      </c>
      <c r="E71" s="171">
        <f>'1.) Megye_ITP_3. fejezet'!O19/'1.) Megye_ITP_3. fejezet'!O16</f>
        <v>6.2102986890120289E-2</v>
      </c>
      <c r="F71" s="178">
        <v>26600</v>
      </c>
      <c r="G71" s="178">
        <f>ROUNDUP(F71*E71,0)</f>
        <v>1652</v>
      </c>
      <c r="H71" s="75">
        <v>133000</v>
      </c>
      <c r="I71" s="179">
        <f>ROUNDUP(H71*$D$11,0)</f>
        <v>8263</v>
      </c>
      <c r="J71" s="179">
        <f>ROUNDUP(H71*E71,0)</f>
        <v>8260</v>
      </c>
      <c r="K71" s="162"/>
      <c r="L71" s="161"/>
      <c r="M71" s="162"/>
      <c r="N71" s="161"/>
      <c r="O71" s="162"/>
      <c r="P71" s="163"/>
      <c r="Q71" s="164"/>
      <c r="R71" s="164"/>
      <c r="S71" s="165"/>
      <c r="T71" s="165"/>
      <c r="U71" s="166"/>
      <c r="V71" s="40"/>
      <c r="W71" s="40"/>
      <c r="X71" s="40"/>
    </row>
    <row r="72" spans="2:24" x14ac:dyDescent="0.25">
      <c r="B72" s="40"/>
      <c r="C72" s="41"/>
      <c r="D72" s="41"/>
      <c r="E72" s="41"/>
      <c r="F72" s="41"/>
      <c r="G72" s="41"/>
      <c r="H72" s="71"/>
      <c r="I72" s="167"/>
      <c r="J72" s="168"/>
      <c r="K72" s="162"/>
      <c r="L72" s="161"/>
      <c r="M72" s="156"/>
      <c r="N72" s="156"/>
      <c r="O72" s="156"/>
      <c r="P72" s="156"/>
      <c r="Q72" s="156"/>
      <c r="R72" s="156"/>
      <c r="S72" s="166"/>
      <c r="T72" s="166"/>
      <c r="U72" s="166"/>
      <c r="V72" s="40"/>
      <c r="W72" s="40"/>
      <c r="X72" s="40"/>
    </row>
    <row r="73" spans="2:24" x14ac:dyDescent="0.25">
      <c r="B73" s="40"/>
      <c r="C73" s="41"/>
      <c r="D73" s="41"/>
      <c r="E73" s="41"/>
      <c r="F73" s="41"/>
      <c r="G73" s="41"/>
      <c r="H73" s="71"/>
      <c r="I73" s="167"/>
      <c r="J73" s="168"/>
      <c r="K73" s="162"/>
      <c r="L73" s="161"/>
      <c r="M73" s="156"/>
      <c r="N73" s="156"/>
      <c r="O73" s="156"/>
      <c r="P73" s="156"/>
      <c r="Q73" s="156"/>
      <c r="R73" s="156"/>
      <c r="S73" s="166"/>
      <c r="T73" s="166"/>
      <c r="U73" s="166"/>
      <c r="V73" s="40"/>
      <c r="W73" s="40"/>
      <c r="X73" s="40"/>
    </row>
    <row r="74" spans="2:24" x14ac:dyDescent="0.25">
      <c r="B74" s="40"/>
      <c r="C74" s="41"/>
      <c r="D74" s="41"/>
      <c r="E74" s="41"/>
      <c r="F74" s="41"/>
      <c r="G74" s="41"/>
      <c r="H74" s="71"/>
      <c r="I74" s="40"/>
      <c r="J74" s="40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40"/>
      <c r="W74" s="40"/>
      <c r="X74" s="40"/>
    </row>
    <row r="75" spans="2:24" x14ac:dyDescent="0.25">
      <c r="B75" s="40"/>
      <c r="C75" s="41"/>
      <c r="D75" s="41"/>
      <c r="E75" s="41"/>
      <c r="F75" s="41"/>
      <c r="G75" s="41"/>
      <c r="H75" s="71"/>
      <c r="I75" s="40"/>
      <c r="J75" s="40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40"/>
      <c r="W75" s="40"/>
      <c r="X75" s="40"/>
    </row>
    <row r="76" spans="2:24" x14ac:dyDescent="0.25">
      <c r="B76" s="40"/>
      <c r="C76" s="41"/>
      <c r="D76" s="41"/>
      <c r="E76" s="41"/>
      <c r="F76" s="41"/>
      <c r="G76" s="41"/>
      <c r="H76" s="71"/>
      <c r="I76" s="40"/>
      <c r="J76" s="40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40"/>
      <c r="W76" s="40"/>
      <c r="X76" s="40"/>
    </row>
    <row r="77" spans="2:24" x14ac:dyDescent="0.25">
      <c r="B77" s="40"/>
      <c r="C77" s="41"/>
      <c r="D77" s="41"/>
      <c r="E77" s="41"/>
      <c r="F77" s="41"/>
      <c r="G77" s="41"/>
      <c r="H77" s="71"/>
      <c r="I77" s="40"/>
      <c r="J77" s="40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40"/>
      <c r="W77" s="40"/>
      <c r="X77" s="40"/>
    </row>
    <row r="78" spans="2:24" x14ac:dyDescent="0.25">
      <c r="B78" s="40"/>
      <c r="C78" s="41"/>
      <c r="D78" s="41"/>
      <c r="E78" s="41"/>
      <c r="F78" s="41"/>
      <c r="G78" s="41"/>
      <c r="H78" s="71"/>
      <c r="I78" s="40"/>
      <c r="J78" s="40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40"/>
      <c r="W78" s="40"/>
      <c r="X78" s="40"/>
    </row>
    <row r="79" spans="2:24" x14ac:dyDescent="0.25">
      <c r="B79" s="40"/>
      <c r="C79" s="41"/>
      <c r="D79" s="41"/>
      <c r="E79" s="41"/>
      <c r="F79" s="41"/>
      <c r="G79" s="41"/>
      <c r="H79" s="71"/>
      <c r="I79" s="40"/>
      <c r="J79" s="40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40"/>
      <c r="W79" s="40"/>
      <c r="X79" s="40"/>
    </row>
    <row r="80" spans="2:24" x14ac:dyDescent="0.25">
      <c r="B80" s="40"/>
      <c r="C80" s="41"/>
      <c r="D80" s="41"/>
      <c r="E80" s="41"/>
      <c r="F80" s="41"/>
      <c r="G80" s="41"/>
      <c r="H80" s="71"/>
      <c r="I80" s="40"/>
      <c r="J80" s="40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40"/>
      <c r="W80" s="40"/>
      <c r="X80" s="40"/>
    </row>
  </sheetData>
  <sheetProtection password="CAA7" sheet="1"/>
  <protectedRanges>
    <protectedRange sqref="E33" name="Tartomány1"/>
    <protectedRange sqref="E36:E37" name="Tartomány2"/>
    <protectedRange sqref="E42" name="Tartomány3"/>
    <protectedRange sqref="E52" name="Tartomány5"/>
    <protectedRange sqref="E55" name="Tartomány6"/>
    <protectedRange sqref="E60" name="Tartomány8"/>
    <protectedRange sqref="E63" name="Tartomány9"/>
    <protectedRange sqref="E69" name="Tartomány11"/>
    <protectedRange sqref="Q30:R40" name="Tartomány12"/>
    <protectedRange sqref="Q42:R47" name="Tartomány13"/>
    <protectedRange sqref="Q49:R57" name="Tartomány14"/>
    <protectedRange sqref="Q59:R67" name="Tartomány15"/>
    <protectedRange sqref="Q69:R71" name="Tartomány16"/>
    <protectedRange sqref="T30:T40" name="Tartomány17"/>
    <protectedRange sqref="T42:T47" name="Tartomány18"/>
    <protectedRange sqref="T49:T57" name="Tartomány19"/>
    <protectedRange sqref="T59:T67" name="Tartomány20"/>
    <protectedRange sqref="T69:T71" name="Tartomány21"/>
    <protectedRange sqref="D3:E4" name="Tartomány1_1"/>
  </protectedRanges>
  <customSheetViews>
    <customSheetView guid="{61A608A9-11E4-4CB5-83CB-39E566B41634}" showGridLines="0" fitToPage="1" topLeftCell="C10">
      <selection activeCell="C8" sqref="C8"/>
      <rowBreaks count="2" manualBreakCount="2">
        <brk id="40" min="1" max="18" man="1"/>
        <brk id="57" min="1" max="18" man="1"/>
      </rowBreaks>
      <colBreaks count="2" manualBreakCount="2">
        <brk id="6" min="27" max="70" man="1"/>
        <brk id="15" min="27" max="70" man="1"/>
      </colBreaks>
      <pageMargins left="0.70866141732283472" right="0.70866141732283472" top="0.74803149606299213" bottom="0.74803149606299213" header="0.31496062992125984" footer="0.31496062992125984"/>
      <pageSetup paperSize="8" scale="28" pageOrder="overThenDown" orientation="portrait" horizontalDpi="4294967293" verticalDpi="4294967293" r:id="rId1"/>
      <headerFooter>
        <oddHeader>&amp;A</oddHeader>
        <oddFooter>&amp;P. oldal, összesen: &amp;N</oddFooter>
      </headerFooter>
    </customSheetView>
  </customSheetViews>
  <mergeCells count="29">
    <mergeCell ref="B70:B71"/>
    <mergeCell ref="B37:B40"/>
    <mergeCell ref="B48:J48"/>
    <mergeCell ref="B58:J58"/>
    <mergeCell ref="B68:J68"/>
    <mergeCell ref="E53:E57"/>
    <mergeCell ref="E63:E67"/>
    <mergeCell ref="E37:E40"/>
    <mergeCell ref="E42:E47"/>
    <mergeCell ref="K14:K24"/>
    <mergeCell ref="B23:B24"/>
    <mergeCell ref="B30:B34"/>
    <mergeCell ref="B63:B67"/>
    <mergeCell ref="B53:B57"/>
    <mergeCell ref="B59:B62"/>
    <mergeCell ref="E49:E52"/>
    <mergeCell ref="B15:B17"/>
    <mergeCell ref="B19:B20"/>
    <mergeCell ref="B21:B22"/>
    <mergeCell ref="B29:J29"/>
    <mergeCell ref="B41:J41"/>
    <mergeCell ref="B42:B47"/>
    <mergeCell ref="E59:E61"/>
    <mergeCell ref="C1:E1"/>
    <mergeCell ref="D3:E3"/>
    <mergeCell ref="D4:E4"/>
    <mergeCell ref="B49:B52"/>
    <mergeCell ref="A26:J26"/>
    <mergeCell ref="E30:E34"/>
  </mergeCells>
  <dataValidations count="7">
    <dataValidation type="decimal" operator="greaterThanOrEqual" allowBlank="1" showInputMessage="1" showErrorMessage="1" errorTitle="Indikátor probléma" error="Az indikátor 2018-as célértéke kisebb, mint a forrásarányos célérték. Kérjük, javítsa!" sqref="G15:G16 G18:G20">
      <formula1>F15</formula1>
    </dataValidation>
    <dataValidation type="whole" operator="greaterThan" allowBlank="1" showInputMessage="1" showErrorMessage="1" errorTitle="Indikátor probléma" error="Az indikátor 2018-as célértéke kisebb, mint a forrásarányos célérték. Kérjük, javítsa!" sqref="G25">
      <formula1>F25</formula1>
    </dataValidation>
    <dataValidation type="decimal" operator="greaterThanOrEqual" allowBlank="1" showInputMessage="1" showErrorMessage="1" errorTitle="Indikátor probléma" error="Az indikátor 2023-as célértéke kisebb, mint a forrásarányos célérték. Kérjük, javítsa!" sqref="J15 J18:J20">
      <formula1>I15</formula1>
    </dataValidation>
    <dataValidation type="whole" operator="greaterThan" allowBlank="1" showInputMessage="1" showErrorMessage="1" errorTitle="Indikátor probléma" error="Az indikátor 2023-as célértéke kisebb, mint a forrásarányos célérték. Kérjük, javítsa!" sqref="J25">
      <formula1>I25</formula1>
    </dataValidation>
    <dataValidation type="whole" operator="greaterThanOrEqual" allowBlank="1" showInputMessage="1" showErrorMessage="1" errorTitle="Indikátor probléma" error="Az indikátor 2018-as célértéke kisebb, mint a forrásarányos célérték és/vagy nem a megfelelő számformátum (egész szám) került rögzítésre. Kérjük, javítsa!" sqref="G17 G21:G24">
      <formula1>F17</formula1>
    </dataValidation>
    <dataValidation type="whole" operator="greaterThanOrEqual" allowBlank="1" showInputMessage="1" showErrorMessage="1" errorTitle="Indikátor probléma" error="Az indikátor 2023-as célértéke kisebb, mint a forrásarányos célérték és/vagy nem a megfelelő számformátum (egész szám) került rögzítésre. Kérjük, javítsa!" sqref="J17 J21:J24">
      <formula1>I17</formula1>
    </dataValidation>
    <dataValidation type="decimal" operator="greaterThanOrEqual" allowBlank="1" showInputMessage="1" showErrorMessage="1" errorTitle="Indikátor probléma" error="Az indikátor 2023-as célértéke kisebb, mint a forrásarányos célérték. Kérjük, javítsa!" sqref="J16">
      <formula1>I16</formula1>
    </dataValidation>
  </dataValidations>
  <pageMargins left="0.70866141732283472" right="0.70866141732283472" top="0.74803149606299213" bottom="0.74803149606299213" header="0.31496062992125984" footer="0.31496062992125984"/>
  <pageSetup paperSize="8" scale="28" pageOrder="overThenDown" orientation="portrait" horizontalDpi="4294967293" verticalDpi="4294967293" r:id="rId2"/>
  <headerFooter>
    <oddHeader>&amp;A</oddHeader>
    <oddFooter>&amp;P. oldal, összesen: &amp;N</oddFooter>
  </headerFooter>
  <rowBreaks count="2" manualBreakCount="2">
    <brk id="40" min="1" max="18" man="1"/>
    <brk id="57" min="1" max="18" man="1"/>
  </rowBreaks>
  <colBreaks count="2" manualBreakCount="2">
    <brk id="6" min="27" max="70" man="1"/>
    <brk id="15" min="27" max="70" man="1"/>
  </colBreaks>
  <ignoredErrors>
    <ignoredError sqref="I43:J43 I35:I3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0"/>
  <sheetViews>
    <sheetView showGridLines="0" zoomScale="33" zoomScaleNormal="33" zoomScaleSheetLayoutView="40" workbookViewId="0">
      <selection activeCell="B1" sqref="B1:AK27"/>
    </sheetView>
  </sheetViews>
  <sheetFormatPr defaultColWidth="9.125" defaultRowHeight="15" x14ac:dyDescent="0.25"/>
  <cols>
    <col min="1" max="1" width="9.125" style="85"/>
    <col min="2" max="2" width="26.625" style="85" customWidth="1"/>
    <col min="3" max="3" width="15.75" style="85" customWidth="1"/>
    <col min="4" max="4" width="33.75" style="85" customWidth="1"/>
    <col min="5" max="5" width="26" style="85" customWidth="1"/>
    <col min="6" max="6" width="10.75" style="85" customWidth="1"/>
    <col min="7" max="7" width="12.625" style="85" customWidth="1"/>
    <col min="8" max="9" width="12" style="85" customWidth="1"/>
    <col min="10" max="11" width="10.75" style="85" customWidth="1"/>
    <col min="12" max="12" width="11" style="85" customWidth="1"/>
    <col min="13" max="21" width="10.75" style="85" customWidth="1"/>
    <col min="22" max="22" width="13.125" style="85" customWidth="1"/>
    <col min="23" max="35" width="9.125" style="85"/>
    <col min="36" max="36" width="11.25" style="85" customWidth="1"/>
    <col min="37" max="37" width="12" style="85" customWidth="1"/>
    <col min="38" max="16384" width="9.125" style="85"/>
  </cols>
  <sheetData>
    <row r="1" spans="1:37" x14ac:dyDescent="0.25">
      <c r="B1" s="356" t="s">
        <v>172</v>
      </c>
      <c r="C1" s="357"/>
      <c r="D1" s="357"/>
      <c r="E1" s="358"/>
    </row>
    <row r="2" spans="1:37" x14ac:dyDescent="0.25">
      <c r="B2" s="359"/>
      <c r="C2" s="360"/>
      <c r="D2" s="360"/>
      <c r="E2" s="361"/>
    </row>
    <row r="3" spans="1:37" x14ac:dyDescent="0.25">
      <c r="B3" s="359"/>
      <c r="C3" s="360"/>
      <c r="D3" s="360"/>
      <c r="E3" s="361"/>
    </row>
    <row r="4" spans="1:37" x14ac:dyDescent="0.25">
      <c r="B4" s="359"/>
      <c r="C4" s="360"/>
      <c r="D4" s="360"/>
      <c r="E4" s="361"/>
    </row>
    <row r="5" spans="1:37" ht="48.75" customHeight="1" thickBot="1" x14ac:dyDescent="0.3">
      <c r="A5" s="84"/>
      <c r="B5" s="362"/>
      <c r="C5" s="363"/>
      <c r="D5" s="363"/>
      <c r="E5" s="36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37" ht="37.5" customHeight="1" x14ac:dyDescent="0.25">
      <c r="A6" s="84"/>
      <c r="B6" s="370" t="s">
        <v>53</v>
      </c>
      <c r="C6" s="371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37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37" ht="34.5" customHeight="1" x14ac:dyDescent="0.25">
      <c r="A8" s="84"/>
      <c r="B8" s="96" t="s">
        <v>85</v>
      </c>
      <c r="C8" s="367" t="str">
        <f>'1.) Megye_ITP_3. fejezet'!C6:D6</f>
        <v xml:space="preserve">Hajdú-Bihar megye </v>
      </c>
      <c r="D8" s="368"/>
      <c r="E8" s="86"/>
      <c r="F8" s="84"/>
      <c r="G8" s="84"/>
      <c r="H8" s="84"/>
      <c r="I8" s="84"/>
      <c r="J8" s="84"/>
      <c r="K8" s="84"/>
      <c r="L8" s="84"/>
      <c r="M8" s="87"/>
      <c r="N8" s="87"/>
      <c r="O8" s="84"/>
      <c r="P8" s="84"/>
      <c r="Q8" s="84"/>
      <c r="R8" s="84"/>
      <c r="S8" s="84"/>
      <c r="T8" s="84"/>
      <c r="U8" s="84"/>
      <c r="V8" s="84"/>
    </row>
    <row r="9" spans="1:37" ht="35.25" customHeight="1" x14ac:dyDescent="0.25">
      <c r="A9" s="84"/>
      <c r="B9" s="96" t="s">
        <v>133</v>
      </c>
      <c r="C9" s="369" t="str">
        <f>'1.) Megye_ITP_3. fejezet'!C7:D7</f>
        <v>Hajdú-Bihar Megyei Integrált Területfejlesztési Program</v>
      </c>
      <c r="D9" s="369"/>
      <c r="E9" s="86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1:37" ht="52.5" customHeight="1" x14ac:dyDescent="0.25">
      <c r="A10" s="84"/>
      <c r="B10" s="96" t="s">
        <v>123</v>
      </c>
      <c r="C10" s="151">
        <f>'1.) Megye_ITP_3. fejezet'!C8</f>
        <v>49.62</v>
      </c>
      <c r="D10" s="88"/>
      <c r="E10" s="84"/>
      <c r="F10" s="89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</row>
    <row r="11" spans="1:37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</row>
    <row r="12" spans="1:37" s="91" customFormat="1" ht="71.25" customHeight="1" x14ac:dyDescent="0.25">
      <c r="A12" s="88"/>
      <c r="B12" s="88"/>
      <c r="C12" s="88"/>
      <c r="D12" s="88"/>
      <c r="E12" s="90" t="s">
        <v>149</v>
      </c>
      <c r="F12" s="353">
        <v>2015</v>
      </c>
      <c r="G12" s="353"/>
      <c r="H12" s="353"/>
      <c r="I12" s="353"/>
      <c r="J12" s="353">
        <v>2016</v>
      </c>
      <c r="K12" s="353"/>
      <c r="L12" s="353"/>
      <c r="M12" s="353"/>
      <c r="N12" s="349">
        <v>2017</v>
      </c>
      <c r="O12" s="350"/>
      <c r="P12" s="350"/>
      <c r="Q12" s="351"/>
      <c r="R12" s="349">
        <v>2018</v>
      </c>
      <c r="S12" s="350"/>
      <c r="T12" s="350"/>
      <c r="U12" s="351"/>
      <c r="V12" s="349">
        <v>2019</v>
      </c>
      <c r="W12" s="350"/>
      <c r="X12" s="350"/>
      <c r="Y12" s="351"/>
      <c r="Z12" s="349">
        <v>2020</v>
      </c>
      <c r="AA12" s="350"/>
      <c r="AB12" s="350"/>
      <c r="AC12" s="351"/>
      <c r="AD12" s="352">
        <v>2021</v>
      </c>
      <c r="AE12" s="352"/>
      <c r="AF12" s="352">
        <v>2022</v>
      </c>
      <c r="AG12" s="352"/>
      <c r="AH12" s="352">
        <v>2023</v>
      </c>
      <c r="AI12" s="352"/>
      <c r="AJ12" s="345" t="s">
        <v>150</v>
      </c>
      <c r="AK12" s="347" t="s">
        <v>151</v>
      </c>
    </row>
    <row r="13" spans="1:37" ht="38.25" customHeight="1" x14ac:dyDescent="0.25">
      <c r="A13" s="84"/>
      <c r="B13" s="92" t="s">
        <v>106</v>
      </c>
      <c r="C13" s="373" t="s">
        <v>105</v>
      </c>
      <c r="D13" s="373"/>
      <c r="E13" s="93" t="s">
        <v>60</v>
      </c>
      <c r="F13" s="94" t="s">
        <v>56</v>
      </c>
      <c r="G13" s="94" t="s">
        <v>57</v>
      </c>
      <c r="H13" s="94" t="s">
        <v>58</v>
      </c>
      <c r="I13" s="94" t="s">
        <v>59</v>
      </c>
      <c r="J13" s="94" t="s">
        <v>56</v>
      </c>
      <c r="K13" s="94" t="s">
        <v>57</v>
      </c>
      <c r="L13" s="94" t="s">
        <v>58</v>
      </c>
      <c r="M13" s="94" t="s">
        <v>59</v>
      </c>
      <c r="N13" s="94" t="s">
        <v>56</v>
      </c>
      <c r="O13" s="94" t="s">
        <v>57</v>
      </c>
      <c r="P13" s="94" t="s">
        <v>58</v>
      </c>
      <c r="Q13" s="94" t="s">
        <v>59</v>
      </c>
      <c r="R13" s="94" t="s">
        <v>56</v>
      </c>
      <c r="S13" s="94" t="s">
        <v>57</v>
      </c>
      <c r="T13" s="94" t="s">
        <v>58</v>
      </c>
      <c r="U13" s="94" t="s">
        <v>59</v>
      </c>
      <c r="V13" s="94" t="s">
        <v>56</v>
      </c>
      <c r="W13" s="94" t="s">
        <v>57</v>
      </c>
      <c r="X13" s="94" t="s">
        <v>58</v>
      </c>
      <c r="Y13" s="94" t="s">
        <v>59</v>
      </c>
      <c r="Z13" s="94" t="s">
        <v>56</v>
      </c>
      <c r="AA13" s="94" t="s">
        <v>57</v>
      </c>
      <c r="AB13" s="94" t="s">
        <v>58</v>
      </c>
      <c r="AC13" s="94" t="s">
        <v>59</v>
      </c>
      <c r="AD13" s="175" t="s">
        <v>146</v>
      </c>
      <c r="AE13" s="175" t="s">
        <v>147</v>
      </c>
      <c r="AF13" s="175" t="s">
        <v>146</v>
      </c>
      <c r="AG13" s="175" t="s">
        <v>147</v>
      </c>
      <c r="AH13" s="175" t="s">
        <v>146</v>
      </c>
      <c r="AI13" s="175" t="s">
        <v>147</v>
      </c>
      <c r="AJ13" s="346"/>
      <c r="AK13" s="347"/>
    </row>
    <row r="14" spans="1:37" ht="36" customHeight="1" x14ac:dyDescent="0.25">
      <c r="A14" s="84"/>
      <c r="B14" s="372" t="s">
        <v>61</v>
      </c>
      <c r="C14" s="354" t="s">
        <v>66</v>
      </c>
      <c r="D14" s="355"/>
      <c r="E14" s="97">
        <f>'1.) Megye_ITP_3. fejezet'!$C$19</f>
        <v>7.1050000000000004</v>
      </c>
      <c r="F14" s="108"/>
      <c r="G14" s="108"/>
      <c r="H14" s="108"/>
      <c r="I14" s="108"/>
      <c r="J14" s="108"/>
      <c r="K14" s="108"/>
      <c r="L14" s="108"/>
      <c r="M14" s="108">
        <v>6.8920000000000003</v>
      </c>
      <c r="N14" s="95"/>
      <c r="O14" s="95">
        <v>0.21299999999999999</v>
      </c>
      <c r="P14" s="95"/>
      <c r="Q14" s="95"/>
      <c r="R14" s="95"/>
      <c r="S14" s="95"/>
      <c r="T14" s="95"/>
      <c r="U14" s="95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221">
        <f>SUM(F14:AI14)</f>
        <v>7.1050000000000004</v>
      </c>
      <c r="AK14" s="222">
        <f>AJ14-E14</f>
        <v>0</v>
      </c>
    </row>
    <row r="15" spans="1:37" ht="32.25" customHeight="1" x14ac:dyDescent="0.25">
      <c r="A15" s="84"/>
      <c r="B15" s="372"/>
      <c r="C15" s="348" t="s">
        <v>67</v>
      </c>
      <c r="D15" s="348"/>
      <c r="E15" s="97">
        <f>'1.) Megye_ITP_3. fejezet'!$D$19</f>
        <v>4.4320000000000004</v>
      </c>
      <c r="F15" s="108"/>
      <c r="G15" s="108"/>
      <c r="H15" s="108"/>
      <c r="I15" s="108"/>
      <c r="J15" s="108"/>
      <c r="K15" s="108"/>
      <c r="L15" s="108"/>
      <c r="M15" s="108">
        <v>4.4320000000000004</v>
      </c>
      <c r="N15" s="95"/>
      <c r="O15" s="95"/>
      <c r="P15" s="95"/>
      <c r="Q15" s="95"/>
      <c r="R15" s="95"/>
      <c r="S15" s="95"/>
      <c r="T15" s="95"/>
      <c r="U15" s="95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221">
        <f t="shared" ref="AJ15:AJ26" si="0">SUM(F15:AI15)</f>
        <v>4.4320000000000004</v>
      </c>
      <c r="AK15" s="222">
        <f t="shared" ref="AK15:AK27" si="1">AJ15-E15</f>
        <v>0</v>
      </c>
    </row>
    <row r="16" spans="1:37" ht="40.5" customHeight="1" x14ac:dyDescent="0.25">
      <c r="A16" s="84"/>
      <c r="B16" s="372"/>
      <c r="C16" s="348" t="s">
        <v>68</v>
      </c>
      <c r="D16" s="348"/>
      <c r="E16" s="98">
        <f>'1.) Megye_ITP_3. fejezet'!$E$19</f>
        <v>3.1760000000000002</v>
      </c>
      <c r="F16" s="108"/>
      <c r="G16" s="108"/>
      <c r="H16" s="108"/>
      <c r="I16" s="108"/>
      <c r="J16" s="108"/>
      <c r="K16" s="108"/>
      <c r="L16" s="108">
        <v>3.1760000000000002</v>
      </c>
      <c r="M16" s="108"/>
      <c r="N16" s="95"/>
      <c r="O16" s="95"/>
      <c r="P16" s="95"/>
      <c r="Q16" s="95"/>
      <c r="R16" s="95"/>
      <c r="S16" s="95"/>
      <c r="T16" s="95"/>
      <c r="U16" s="95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221">
        <f t="shared" si="0"/>
        <v>3.1760000000000002</v>
      </c>
      <c r="AK16" s="222">
        <f t="shared" si="1"/>
        <v>0</v>
      </c>
    </row>
    <row r="17" spans="1:37" ht="48" customHeight="1" x14ac:dyDescent="0.25">
      <c r="A17" s="84"/>
      <c r="B17" s="372"/>
      <c r="C17" s="348" t="s">
        <v>69</v>
      </c>
      <c r="D17" s="348"/>
      <c r="E17" s="98">
        <f>'1.) Megye_ITP_3. fejezet'!$F$19</f>
        <v>3.83</v>
      </c>
      <c r="F17" s="108"/>
      <c r="G17" s="108"/>
      <c r="H17" s="108"/>
      <c r="I17" s="108"/>
      <c r="J17" s="108"/>
      <c r="K17" s="108"/>
      <c r="L17" s="108"/>
      <c r="M17" s="108">
        <v>3.83</v>
      </c>
      <c r="N17" s="95"/>
      <c r="O17" s="95"/>
      <c r="P17" s="95"/>
      <c r="Q17" s="95"/>
      <c r="R17" s="95"/>
      <c r="S17" s="95"/>
      <c r="T17" s="95"/>
      <c r="U17" s="95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221">
        <f t="shared" si="0"/>
        <v>3.83</v>
      </c>
      <c r="AK17" s="222">
        <f t="shared" si="1"/>
        <v>0</v>
      </c>
    </row>
    <row r="18" spans="1:37" ht="54.75" customHeight="1" x14ac:dyDescent="0.25">
      <c r="A18" s="84"/>
      <c r="B18" s="105" t="s">
        <v>62</v>
      </c>
      <c r="C18" s="365" t="s">
        <v>70</v>
      </c>
      <c r="D18" s="366"/>
      <c r="E18" s="98">
        <f>'1.) Megye_ITP_3. fejezet'!$G$19</f>
        <v>9.1820000000000004</v>
      </c>
      <c r="F18" s="108"/>
      <c r="G18" s="108"/>
      <c r="H18" s="108"/>
      <c r="I18" s="108"/>
      <c r="J18" s="108"/>
      <c r="K18" s="108"/>
      <c r="L18" s="108"/>
      <c r="M18" s="108">
        <v>8.7230000000000008</v>
      </c>
      <c r="N18" s="95"/>
      <c r="O18" s="95">
        <v>0.45900000000000002</v>
      </c>
      <c r="P18" s="95"/>
      <c r="Q18" s="95"/>
      <c r="R18" s="95"/>
      <c r="S18" s="95"/>
      <c r="T18" s="95"/>
      <c r="U18" s="95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221">
        <f t="shared" si="0"/>
        <v>9.1820000000000004</v>
      </c>
      <c r="AK18" s="222">
        <f t="shared" si="1"/>
        <v>0</v>
      </c>
    </row>
    <row r="19" spans="1:37" ht="40.5" customHeight="1" x14ac:dyDescent="0.25">
      <c r="A19" s="84"/>
      <c r="B19" s="372" t="s">
        <v>63</v>
      </c>
      <c r="C19" s="348" t="s">
        <v>71</v>
      </c>
      <c r="D19" s="348"/>
      <c r="E19" s="98">
        <f>'1.) Megye_ITP_3. fejezet'!$H$19</f>
        <v>4.6769999999999996</v>
      </c>
      <c r="F19" s="108"/>
      <c r="G19" s="108"/>
      <c r="H19" s="108"/>
      <c r="I19" s="108"/>
      <c r="J19" s="108"/>
      <c r="K19" s="108"/>
      <c r="L19" s="108"/>
      <c r="M19" s="108">
        <v>4.6769999999999996</v>
      </c>
      <c r="N19" s="95"/>
      <c r="O19" s="95"/>
      <c r="P19" s="95"/>
      <c r="Q19" s="95"/>
      <c r="R19" s="95"/>
      <c r="S19" s="95"/>
      <c r="T19" s="95"/>
      <c r="U19" s="95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221">
        <f t="shared" si="0"/>
        <v>4.6769999999999996</v>
      </c>
      <c r="AK19" s="222">
        <f t="shared" si="1"/>
        <v>0</v>
      </c>
    </row>
    <row r="20" spans="1:37" ht="51" customHeight="1" x14ac:dyDescent="0.25">
      <c r="A20" s="84"/>
      <c r="B20" s="372"/>
      <c r="C20" s="365" t="s">
        <v>72</v>
      </c>
      <c r="D20" s="366"/>
      <c r="E20" s="98">
        <f>'1.) Megye_ITP_3. fejezet'!$I$19</f>
        <v>7.81</v>
      </c>
      <c r="F20" s="108"/>
      <c r="G20" s="108"/>
      <c r="H20" s="108"/>
      <c r="I20" s="108"/>
      <c r="J20" s="108"/>
      <c r="K20" s="108"/>
      <c r="L20" s="108"/>
      <c r="M20" s="108">
        <v>7.81</v>
      </c>
      <c r="N20" s="95"/>
      <c r="O20" s="95"/>
      <c r="P20" s="95"/>
      <c r="Q20" s="95"/>
      <c r="R20" s="95"/>
      <c r="S20" s="95"/>
      <c r="T20" s="95"/>
      <c r="U20" s="95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221">
        <f t="shared" si="0"/>
        <v>7.81</v>
      </c>
      <c r="AK20" s="222">
        <f t="shared" si="1"/>
        <v>0</v>
      </c>
    </row>
    <row r="21" spans="1:37" ht="36" customHeight="1" x14ac:dyDescent="0.25">
      <c r="A21" s="84"/>
      <c r="B21" s="372" t="s">
        <v>64</v>
      </c>
      <c r="C21" s="348" t="s">
        <v>73</v>
      </c>
      <c r="D21" s="348"/>
      <c r="E21" s="98">
        <f>'1.) Megye_ITP_3. fejezet'!$J$19</f>
        <v>1.3360000000000001</v>
      </c>
      <c r="F21" s="108"/>
      <c r="G21" s="108"/>
      <c r="H21" s="108"/>
      <c r="I21" s="108"/>
      <c r="J21" s="108"/>
      <c r="K21" s="108"/>
      <c r="L21" s="108"/>
      <c r="M21" s="108">
        <v>1.3360000000000001</v>
      </c>
      <c r="N21" s="95"/>
      <c r="O21" s="95"/>
      <c r="P21" s="95"/>
      <c r="Q21" s="95"/>
      <c r="R21" s="95"/>
      <c r="S21" s="95"/>
      <c r="T21" s="95"/>
      <c r="U21" s="95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221">
        <f t="shared" si="0"/>
        <v>1.3360000000000001</v>
      </c>
      <c r="AK21" s="222">
        <f t="shared" si="1"/>
        <v>0</v>
      </c>
    </row>
    <row r="22" spans="1:37" ht="42" customHeight="1" x14ac:dyDescent="0.25">
      <c r="A22" s="84"/>
      <c r="B22" s="372"/>
      <c r="C22" s="348" t="s">
        <v>74</v>
      </c>
      <c r="D22" s="348"/>
      <c r="E22" s="98">
        <f>'1.) Megye_ITP_3. fejezet'!$K$19</f>
        <v>1.0620000000000001</v>
      </c>
      <c r="F22" s="108"/>
      <c r="G22" s="108"/>
      <c r="H22" s="108"/>
      <c r="I22" s="108"/>
      <c r="J22" s="108"/>
      <c r="K22" s="108"/>
      <c r="L22" s="108"/>
      <c r="M22" s="108">
        <v>1.0620000000000001</v>
      </c>
      <c r="N22" s="95"/>
      <c r="O22" s="95"/>
      <c r="P22" s="95"/>
      <c r="Q22" s="95"/>
      <c r="R22" s="95"/>
      <c r="S22" s="95"/>
      <c r="T22" s="95"/>
      <c r="U22" s="95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221">
        <f t="shared" si="0"/>
        <v>1.0620000000000001</v>
      </c>
      <c r="AK22" s="222">
        <f t="shared" si="1"/>
        <v>0</v>
      </c>
    </row>
    <row r="23" spans="1:37" ht="41.25" customHeight="1" x14ac:dyDescent="0.25">
      <c r="A23" s="84"/>
      <c r="B23" s="372"/>
      <c r="C23" s="348" t="s">
        <v>75</v>
      </c>
      <c r="D23" s="348"/>
      <c r="E23" s="98">
        <f>'1.) Megye_ITP_3. fejezet'!$L$19</f>
        <v>1.44</v>
      </c>
      <c r="F23" s="108"/>
      <c r="G23" s="108"/>
      <c r="H23" s="108"/>
      <c r="I23" s="108"/>
      <c r="J23" s="108"/>
      <c r="K23" s="108"/>
      <c r="L23" s="108"/>
      <c r="M23" s="108"/>
      <c r="N23" s="95"/>
      <c r="O23" s="95">
        <v>1.44</v>
      </c>
      <c r="P23" s="95"/>
      <c r="Q23" s="95"/>
      <c r="R23" s="95"/>
      <c r="S23" s="95"/>
      <c r="T23" s="95"/>
      <c r="U23" s="95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221">
        <f t="shared" si="0"/>
        <v>1.44</v>
      </c>
      <c r="AK23" s="222">
        <f t="shared" si="1"/>
        <v>0</v>
      </c>
    </row>
    <row r="24" spans="1:37" ht="42" customHeight="1" x14ac:dyDescent="0.25">
      <c r="A24" s="84"/>
      <c r="B24" s="372" t="s">
        <v>65</v>
      </c>
      <c r="C24" s="348" t="s">
        <v>76</v>
      </c>
      <c r="D24" s="348"/>
      <c r="E24" s="98">
        <f>'1.) Megye_ITP_3. fejezet'!$M$19</f>
        <v>4.117</v>
      </c>
      <c r="F24" s="108"/>
      <c r="G24" s="108"/>
      <c r="H24" s="108"/>
      <c r="I24" s="108"/>
      <c r="J24" s="108"/>
      <c r="K24" s="108"/>
      <c r="L24" s="108">
        <v>1.2350000000000001</v>
      </c>
      <c r="M24" s="108"/>
      <c r="N24" s="95"/>
      <c r="O24" s="95">
        <v>2.8820000000000001</v>
      </c>
      <c r="P24" s="95"/>
      <c r="Q24" s="95"/>
      <c r="R24" s="95"/>
      <c r="S24" s="95"/>
      <c r="T24" s="95"/>
      <c r="U24" s="95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221">
        <f t="shared" si="0"/>
        <v>4.117</v>
      </c>
      <c r="AK24" s="222">
        <f t="shared" si="1"/>
        <v>0</v>
      </c>
    </row>
    <row r="25" spans="1:37" ht="39.75" customHeight="1" x14ac:dyDescent="0.25">
      <c r="A25" s="84"/>
      <c r="B25" s="372"/>
      <c r="C25" s="348" t="s">
        <v>77</v>
      </c>
      <c r="D25" s="348"/>
      <c r="E25" s="98">
        <f>'1.) Megye_ITP_3. fejezet'!$N$19</f>
        <v>0.53600000000000003</v>
      </c>
      <c r="F25" s="108"/>
      <c r="G25" s="108"/>
      <c r="H25" s="108"/>
      <c r="I25" s="108"/>
      <c r="J25" s="108"/>
      <c r="K25" s="108"/>
      <c r="L25" s="108"/>
      <c r="M25" s="108">
        <v>0.53600000000000003</v>
      </c>
      <c r="N25" s="95"/>
      <c r="O25" s="95"/>
      <c r="P25" s="95"/>
      <c r="Q25" s="95"/>
      <c r="R25" s="95"/>
      <c r="S25" s="95"/>
      <c r="T25" s="95"/>
      <c r="U25" s="95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221">
        <f t="shared" si="0"/>
        <v>0.53600000000000003</v>
      </c>
      <c r="AK25" s="222">
        <f t="shared" si="1"/>
        <v>0</v>
      </c>
    </row>
    <row r="26" spans="1:37" ht="44.25" customHeight="1" x14ac:dyDescent="0.25">
      <c r="A26" s="84"/>
      <c r="B26" s="372"/>
      <c r="C26" s="348" t="s">
        <v>78</v>
      </c>
      <c r="D26" s="348"/>
      <c r="E26" s="98">
        <f>'1.) Megye_ITP_3. fejezet'!$O$19</f>
        <v>0.91900000000000004</v>
      </c>
      <c r="F26" s="108"/>
      <c r="G26" s="108"/>
      <c r="H26" s="108"/>
      <c r="I26" s="108"/>
      <c r="J26" s="108"/>
      <c r="K26" s="108"/>
      <c r="L26" s="108"/>
      <c r="M26" s="108"/>
      <c r="N26" s="95"/>
      <c r="O26" s="95">
        <v>0.91900000000000004</v>
      </c>
      <c r="P26" s="95"/>
      <c r="Q26" s="95"/>
      <c r="R26" s="95"/>
      <c r="S26" s="95"/>
      <c r="T26" s="95"/>
      <c r="U26" s="95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221">
        <f t="shared" si="0"/>
        <v>0.91900000000000004</v>
      </c>
      <c r="AK26" s="222">
        <f t="shared" si="1"/>
        <v>0</v>
      </c>
    </row>
    <row r="27" spans="1:37" ht="35.25" customHeight="1" x14ac:dyDescent="0.25">
      <c r="A27" s="84"/>
      <c r="B27" s="84"/>
      <c r="C27" s="84"/>
      <c r="D27" s="84"/>
      <c r="E27" s="99">
        <f>SUM(E14:E26)</f>
        <v>49.621999999999993</v>
      </c>
      <c r="F27" s="221">
        <f>SUM(F14:F26)</f>
        <v>0</v>
      </c>
      <c r="G27" s="221">
        <f t="shared" ref="G27:AJ27" si="2">SUM(G14:G26)</f>
        <v>0</v>
      </c>
      <c r="H27" s="221">
        <f t="shared" si="2"/>
        <v>0</v>
      </c>
      <c r="I27" s="221">
        <f t="shared" si="2"/>
        <v>0</v>
      </c>
      <c r="J27" s="221">
        <f t="shared" si="2"/>
        <v>0</v>
      </c>
      <c r="K27" s="221">
        <f t="shared" si="2"/>
        <v>0</v>
      </c>
      <c r="L27" s="221">
        <f t="shared" si="2"/>
        <v>4.4110000000000005</v>
      </c>
      <c r="M27" s="221">
        <f t="shared" si="2"/>
        <v>39.298000000000002</v>
      </c>
      <c r="N27" s="221">
        <f t="shared" si="2"/>
        <v>0</v>
      </c>
      <c r="O27" s="221">
        <f>SUM(O14:O26)</f>
        <v>5.9130000000000003</v>
      </c>
      <c r="P27" s="221">
        <f t="shared" si="2"/>
        <v>0</v>
      </c>
      <c r="Q27" s="221">
        <f t="shared" si="2"/>
        <v>0</v>
      </c>
      <c r="R27" s="221">
        <f>SUM(R14:R26)</f>
        <v>0</v>
      </c>
      <c r="S27" s="221">
        <f t="shared" si="2"/>
        <v>0</v>
      </c>
      <c r="T27" s="221">
        <f t="shared" si="2"/>
        <v>0</v>
      </c>
      <c r="U27" s="221">
        <f t="shared" si="2"/>
        <v>0</v>
      </c>
      <c r="V27" s="221">
        <f t="shared" si="2"/>
        <v>0</v>
      </c>
      <c r="W27" s="221">
        <f t="shared" si="2"/>
        <v>0</v>
      </c>
      <c r="X27" s="221">
        <f t="shared" si="2"/>
        <v>0</v>
      </c>
      <c r="Y27" s="221">
        <f t="shared" si="2"/>
        <v>0</v>
      </c>
      <c r="Z27" s="221">
        <f t="shared" si="2"/>
        <v>0</v>
      </c>
      <c r="AA27" s="221">
        <f t="shared" si="2"/>
        <v>0</v>
      </c>
      <c r="AB27" s="221">
        <f t="shared" si="2"/>
        <v>0</v>
      </c>
      <c r="AC27" s="221">
        <f t="shared" si="2"/>
        <v>0</v>
      </c>
      <c r="AD27" s="221">
        <f t="shared" si="2"/>
        <v>0</v>
      </c>
      <c r="AE27" s="221">
        <f t="shared" si="2"/>
        <v>0</v>
      </c>
      <c r="AF27" s="221">
        <f t="shared" si="2"/>
        <v>0</v>
      </c>
      <c r="AG27" s="221">
        <f t="shared" si="2"/>
        <v>0</v>
      </c>
      <c r="AH27" s="221">
        <f t="shared" si="2"/>
        <v>0</v>
      </c>
      <c r="AI27" s="221">
        <f t="shared" si="2"/>
        <v>0</v>
      </c>
      <c r="AJ27" s="221">
        <f t="shared" si="2"/>
        <v>49.621999999999993</v>
      </c>
      <c r="AK27" s="222">
        <f t="shared" si="1"/>
        <v>0</v>
      </c>
    </row>
    <row r="28" spans="1:37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</row>
    <row r="29" spans="1:37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</row>
    <row r="30" spans="1:37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</row>
  </sheetData>
  <sheetProtection password="CAA7" sheet="1" formatCells="0" formatColumns="0" formatRows="0"/>
  <protectedRanges>
    <protectedRange sqref="O14 F14:M26 P14:U26 O18 N15:O17 N19:O26" name="Tartomány1"/>
    <protectedRange sqref="V14:AI26" name="Tartomány1_1"/>
  </protectedRanges>
  <customSheetViews>
    <customSheetView guid="{61A608A9-11E4-4CB5-83CB-39E566B41634}" showGridLines="0" fitToPage="1" topLeftCell="D16">
      <selection activeCell="C8" sqref="C8"/>
      <colBreaks count="1" manualBreakCount="1">
        <brk id="13" max="1048575" man="1"/>
      </colBreaks>
      <pageMargins left="0.70866141732283472" right="0.70866141732283472" top="0.74803149606299213" bottom="0.74803149606299213" header="0.31496062992125984" footer="0.31496062992125984"/>
      <pageSetup paperSize="9" scale="36" pageOrder="overThenDown" orientation="landscape" r:id="rId1"/>
      <headerFooter>
        <oddFooter>&amp;P. oldal, összesen: &amp;N</oddFooter>
      </headerFooter>
    </customSheetView>
  </customSheetViews>
  <mergeCells count="33">
    <mergeCell ref="C26:D26"/>
    <mergeCell ref="C19:D19"/>
    <mergeCell ref="N12:Q12"/>
    <mergeCell ref="R12:U12"/>
    <mergeCell ref="B24:B26"/>
    <mergeCell ref="B21:B23"/>
    <mergeCell ref="B14:B17"/>
    <mergeCell ref="B19:B20"/>
    <mergeCell ref="C22:D22"/>
    <mergeCell ref="F12:I12"/>
    <mergeCell ref="C25:D25"/>
    <mergeCell ref="C13:D13"/>
    <mergeCell ref="B1:E5"/>
    <mergeCell ref="C23:D23"/>
    <mergeCell ref="C24:D24"/>
    <mergeCell ref="C17:D17"/>
    <mergeCell ref="C18:D18"/>
    <mergeCell ref="C20:D20"/>
    <mergeCell ref="C8:D8"/>
    <mergeCell ref="C9:D9"/>
    <mergeCell ref="B6:C6"/>
    <mergeCell ref="C15:D15"/>
    <mergeCell ref="C21:D21"/>
    <mergeCell ref="AJ12:AJ13"/>
    <mergeCell ref="AK12:AK13"/>
    <mergeCell ref="C16:D16"/>
    <mergeCell ref="V12:Y12"/>
    <mergeCell ref="Z12:AC12"/>
    <mergeCell ref="AD12:AE12"/>
    <mergeCell ref="AF12:AG12"/>
    <mergeCell ref="AH12:AI12"/>
    <mergeCell ref="J12:M12"/>
    <mergeCell ref="C14:D14"/>
  </mergeCells>
  <conditionalFormatting sqref="AK14:AK27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6" pageOrder="overThenDown" orientation="landscape" r:id="rId2"/>
  <headerFooter>
    <oddFooter>&amp;P. oldal, összesen: &amp;N</oddFooter>
  </headerFooter>
  <colBreaks count="1" manualBreakCount="1">
    <brk id="13" max="1048575" man="1"/>
  </colBreaks>
  <ignoredErrors>
    <ignoredError sqref="AJ14:AJ27 F27:AI27 AK14:AK27" unlocked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1.) Megye_ITP_3. fejezet</vt:lpstr>
      <vt:lpstr>2.) ÚJ_Megye_ITP_3.fej. folyt.</vt:lpstr>
      <vt:lpstr>3.) Megye_ITP_4. fejezet</vt:lpstr>
      <vt:lpstr>4.) Megye_ITP_5. fejezet </vt:lpstr>
      <vt:lpstr>'3.) Megye_ITP_4. fejezet'!Nyomtatási_cím</vt:lpstr>
      <vt:lpstr>'4.) Megye_ITP_5. fejezet '!Nyomtatási_cím</vt:lpstr>
      <vt:lpstr>'1.) Megye_ITP_3. fejezet'!Nyomtatási_terület</vt:lpstr>
      <vt:lpstr>'2.) ÚJ_Megye_ITP_3.fej. folyt.'!Nyomtatási_terület</vt:lpstr>
      <vt:lpstr>'3.) Megye_ITP_4. fejezet'!Nyomtatási_terület</vt:lpstr>
      <vt:lpstr>'4.) Megye_ITP_5. fejezet 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Oszkó Emese</dc:creator>
  <cp:lastModifiedBy>Csordas.Eniko</cp:lastModifiedBy>
  <cp:lastPrinted>2015-12-12T08:01:47Z</cp:lastPrinted>
  <dcterms:created xsi:type="dcterms:W3CDTF">2014-12-17T18:10:59Z</dcterms:created>
  <dcterms:modified xsi:type="dcterms:W3CDTF">2016-10-05T14:09:53Z</dcterms:modified>
</cp:coreProperties>
</file>