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45" windowHeight="5130" tabRatio="841" activeTab="3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</sheets>
  <definedNames>
    <definedName name="_xlnm.Print_Titles" localSheetId="0">'1.'!$1:$10</definedName>
    <definedName name="_xlnm.Print_Titles" localSheetId="13">'14.'!$1:$5</definedName>
    <definedName name="_xlnm.Print_Titles" localSheetId="1">'2.'!$1:$10</definedName>
    <definedName name="_xlnm.Print_Titles" localSheetId="2">'3.'!$1:$10</definedName>
    <definedName name="_xlnm.Print_Area" localSheetId="12">'13.'!$A$1:$N$31</definedName>
    <definedName name="_xlnm.Print_Area" localSheetId="13">'14.'!$A$1:$N$56</definedName>
    <definedName name="_xlnm.Print_Area" localSheetId="6">'7.'!$A$1:$B$27</definedName>
    <definedName name="_xlnm.Print_Area" localSheetId="7">'8.'!$A$1:$B$27</definedName>
  </definedNames>
  <calcPr fullCalcOnLoad="1"/>
</workbook>
</file>

<file path=xl/sharedStrings.xml><?xml version="1.0" encoding="utf-8"?>
<sst xmlns="http://schemas.openxmlformats.org/spreadsheetml/2006/main" count="591" uniqueCount="260">
  <si>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</si>
  <si>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</si>
  <si>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</si>
  <si>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</si>
  <si>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</si>
  <si>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</si>
  <si>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</si>
  <si>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</si>
  <si>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</si>
  <si>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</si>
  <si>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Egyéb működési célú kiadások</t>
  </si>
  <si>
    <t>Beruházások</t>
  </si>
  <si>
    <t>Felújítások</t>
  </si>
  <si>
    <t xml:space="preserve">Személyi juttatások </t>
  </si>
  <si>
    <t>Munkaadókat terhelő jár. és szoc. hozzájárulási adó</t>
  </si>
  <si>
    <t>Működési költségvetési kiadások</t>
  </si>
  <si>
    <t>Felhalmozási költségvetési kiadások</t>
  </si>
  <si>
    <t>Felhalmozási költségvetési bevételek</t>
  </si>
  <si>
    <t>Felhalmozási bevételek</t>
  </si>
  <si>
    <t>6.</t>
  </si>
  <si>
    <t>7.</t>
  </si>
  <si>
    <t>8.</t>
  </si>
  <si>
    <t>Dologi kiadások</t>
  </si>
  <si>
    <t>Működési bevételek</t>
  </si>
  <si>
    <t>9.</t>
  </si>
  <si>
    <t>Összesen</t>
  </si>
  <si>
    <t xml:space="preserve">M e g n e v e z é s       </t>
  </si>
  <si>
    <t>Összeg</t>
  </si>
  <si>
    <t xml:space="preserve"> által nyújtott közvetett támogatások</t>
  </si>
  <si>
    <t>Támogatás jogcíme</t>
  </si>
  <si>
    <t>Támogatott</t>
  </si>
  <si>
    <t>Éves közvetett támogatás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</si>
  <si>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</si>
  <si>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</si>
  <si>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</si>
  <si>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</si>
  <si>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</si>
  <si>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t>többéves kihatással járó döntéseinek számszerűsítése</t>
  </si>
  <si>
    <t>Kötelezettségvállalás</t>
  </si>
  <si>
    <t>Összege</t>
  </si>
  <si>
    <t>Kezdete</t>
  </si>
  <si>
    <t>Lejárata</t>
  </si>
  <si>
    <t>Megnevezés</t>
  </si>
  <si>
    <t>összevont vagyonkimutatás</t>
  </si>
  <si>
    <t>ESZKÖZÖK</t>
  </si>
  <si>
    <t>vagyonkimutatás</t>
  </si>
  <si>
    <t>Gazdálkodó szervezet megnevezése</t>
  </si>
  <si>
    <t>Tulajdonrész %</t>
  </si>
  <si>
    <t>Mindösszesen</t>
  </si>
  <si>
    <t>Forint és devizaszámlák változása</t>
  </si>
  <si>
    <t>Pénztár változása</t>
  </si>
  <si>
    <t>összevont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</si>
  <si>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</si>
  <si>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</si>
  <si>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</si>
  <si>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</si>
  <si>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</si>
  <si>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</si>
  <si>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</si>
  <si>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</si>
  <si>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</si>
  <si>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</si>
  <si>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</si>
  <si>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</si>
  <si>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</si>
  <si>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</si>
  <si>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</si>
  <si>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</si>
  <si>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</si>
  <si>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</si>
  <si>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</si>
  <si>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maradványkimutatás</t>
  </si>
  <si>
    <t>Üzleti vagyon</t>
  </si>
  <si>
    <t>Összes vagyon</t>
  </si>
  <si>
    <t>A/I        Immateriális javak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</si>
  <si>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</si>
  <si>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</si>
  <si>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</si>
  <si>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</si>
  <si>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</si>
  <si>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</si>
  <si>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>A/IV        Koncesszióba, vagyonkezelésbe adott eszközök</t>
  </si>
  <si>
    <t xml:space="preserve">B/II        Értékpapírok </t>
  </si>
  <si>
    <t>C/III        Forintszámlák</t>
  </si>
  <si>
    <t>C/IV        Devizaszámlák</t>
  </si>
  <si>
    <t>ESZKÖZÖK ÖSSZESEN (=A+B+C+D+E+F)</t>
  </si>
  <si>
    <t xml:space="preserve">H/I        Költségvetési évben esedékes kötelezettségek </t>
  </si>
  <si>
    <t xml:space="preserve"> tulajdonában álló gazdálkodó szervezetek működéséből származó kötelezettségek,  a részesedések alakulása</t>
  </si>
  <si>
    <t>Működésből származó kötelezettség</t>
  </si>
  <si>
    <t>I. Immateriális javak</t>
  </si>
  <si>
    <t>II. Gépek, berendezések, felszerelések, járművek</t>
  </si>
  <si>
    <t>KÖTELEZETTSÉGEK</t>
  </si>
  <si>
    <t>KÖTELEZETTSÉGEK ÖSSZESEN</t>
  </si>
  <si>
    <t>Forgalom-képtelen törzsvagyon</t>
  </si>
  <si>
    <t>Korlátozot-tan forgalomké-pes vagyon</t>
  </si>
  <si>
    <t>A)  NEMZETI VAGYONBA TARTOZÓ BEFEKTETETT ESZKÖZÖK</t>
  </si>
  <si>
    <t xml:space="preserve">A/III       Befektetett pénzügyi eszközök </t>
  </si>
  <si>
    <t xml:space="preserve">B)  NEMZETI VAGYONBA TARTOZÓ FORGÓESZKÖZÖK </t>
  </si>
  <si>
    <t>A/III/1      Tartós részesedések</t>
  </si>
  <si>
    <t>A/III/2      Tartós hitelviszonyt megtestesítő értékpapírok</t>
  </si>
  <si>
    <t>A/III/3       Befektetett pénzügyi eszközök értékhelyesbítése</t>
  </si>
  <si>
    <t>B/I          Készletek</t>
  </si>
  <si>
    <t>C/I           Hosszú lejáratú betétek</t>
  </si>
  <si>
    <t>C/II         Pénztárak, csekkek, betétkönyvek</t>
  </si>
  <si>
    <t>C/V         Idegen pénzeszközök</t>
  </si>
  <si>
    <t xml:space="preserve">C)  PÉNZESZKÖZÖK </t>
  </si>
  <si>
    <t xml:space="preserve">D/I         Költségvetési évben esedékes követelések </t>
  </si>
  <si>
    <t xml:space="preserve">D/II       Költségvetési évet követően esedékes követelések </t>
  </si>
  <si>
    <t xml:space="preserve">D/III      Követelés jellegű sajátos elszámolások </t>
  </si>
  <si>
    <t xml:space="preserve">D)   KÖVETELÉSEK (=D/I+D/II+D/III) </t>
  </si>
  <si>
    <t>H/II       Költségvetési évet követően esedékes kötelezettségek</t>
  </si>
  <si>
    <t xml:space="preserve">H/III      Kötelezettség jellegű sajátos elszámolások </t>
  </si>
  <si>
    <t>H)  KÖTELEZETTSÉGEK (=H/I+H/II+H/III)</t>
  </si>
  <si>
    <t>E)   EGYÉB SAJÁTOS ESZKÖZOLDALI ELSZÁMOLÁSOK</t>
  </si>
  <si>
    <t xml:space="preserve">F)   AKTÍV IDŐBELI ELHATÁROLÁSOK </t>
  </si>
  <si>
    <t>Bevételi előirányzatok</t>
  </si>
  <si>
    <t>Kiadási előirányzatok</t>
  </si>
  <si>
    <t>Működési célú támogatások államháztartáson belülről</t>
  </si>
  <si>
    <t>Működési célú átvett pénzeszközök</t>
  </si>
  <si>
    <t xml:space="preserve">II. FELHALMOZÁSI KÖLTSÉGVETÉS </t>
  </si>
  <si>
    <t>Felhalmozási célú átvett pénzeszközök</t>
  </si>
  <si>
    <t>Az előterjesztés 1. melléklete</t>
  </si>
  <si>
    <t>Az előterjesztés 2. melléklete</t>
  </si>
  <si>
    <t>Az előterjesztés 3. melléklete</t>
  </si>
  <si>
    <t>Az előterjesztés 4. melléklete</t>
  </si>
  <si>
    <t>Az előterjesztés 5. melléklete</t>
  </si>
  <si>
    <t>Az előterjesztés 6. melléklete</t>
  </si>
  <si>
    <t>Az előterjesztés 7. melléklete</t>
  </si>
  <si>
    <t>Az előterjesztés 8. melléklete</t>
  </si>
  <si>
    <t>Az előterjesztés 9. melléklete</t>
  </si>
  <si>
    <t>Az előterjesztés 11. melléklete</t>
  </si>
  <si>
    <t>Az előterjesztés 14. melléklete</t>
  </si>
  <si>
    <t>Az előterjesztés 10. melléklete</t>
  </si>
  <si>
    <t>Az előterjesztés 12. melléklete</t>
  </si>
  <si>
    <t>Az előterjesztés 13. melléklete</t>
  </si>
  <si>
    <t xml:space="preserve"> </t>
  </si>
  <si>
    <t>EI.Csop.</t>
  </si>
  <si>
    <t>Kiem.EI.</t>
  </si>
  <si>
    <t xml:space="preserve">I. MŰKÖDÉSI KÖLTSÉGVETÉS </t>
  </si>
  <si>
    <t xml:space="preserve">Működési költségvetési bevételek </t>
  </si>
  <si>
    <t>B1</t>
  </si>
  <si>
    <t>K1</t>
  </si>
  <si>
    <t>B3</t>
  </si>
  <si>
    <t>K2</t>
  </si>
  <si>
    <t>B4</t>
  </si>
  <si>
    <t>K3</t>
  </si>
  <si>
    <t>B6</t>
  </si>
  <si>
    <t>K4</t>
  </si>
  <si>
    <t>K5</t>
  </si>
  <si>
    <r>
      <t xml:space="preserve">Működési költségvetési bevételek összesen </t>
    </r>
    <r>
      <rPr>
        <b/>
        <sz val="10"/>
        <rFont val="Times New Roman"/>
        <family val="1"/>
      </rPr>
      <t>(B1+B3+B4+B6)</t>
    </r>
  </si>
  <si>
    <t>Költségvetési működési bevételek és kiadások egyenlege (hiány)</t>
  </si>
  <si>
    <t>Költségvetési működési bevételek és kiadások egyenlege (többlet)</t>
  </si>
  <si>
    <t>B2</t>
  </si>
  <si>
    <r>
      <t>Felhalmozási célú támogatás</t>
    </r>
    <r>
      <rPr>
        <sz val="10"/>
        <rFont val="Times New Roman"/>
        <family val="1"/>
      </rPr>
      <t>ok</t>
    </r>
    <r>
      <rPr>
        <sz val="11"/>
        <rFont val="Times New Roman"/>
        <family val="1"/>
      </rPr>
      <t xml:space="preserve"> államháztartáson belülről</t>
    </r>
  </si>
  <si>
    <t>K6</t>
  </si>
  <si>
    <t>B5</t>
  </si>
  <si>
    <t>K7</t>
  </si>
  <si>
    <t>B7</t>
  </si>
  <si>
    <t>K8</t>
  </si>
  <si>
    <t>Egyéb felhalmozási célú kiadások</t>
  </si>
  <si>
    <r>
      <t>Felhalmozási költségvetési bevételek összesen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(B2+B5+B7)</t>
    </r>
  </si>
  <si>
    <t>Költségvetési felhalmozási bevételek és kiadások egyenlege (hiány)</t>
  </si>
  <si>
    <t>Költségvetési felhalmozási bevételek és kiadások egyenlege (többlet)</t>
  </si>
  <si>
    <t>I+II.</t>
  </si>
  <si>
    <t>Költségvetési bevételek összesen (B1-B7)</t>
  </si>
  <si>
    <t>Költségvetési kiadások összesen (K1-K8)</t>
  </si>
  <si>
    <t>Költségvetési bevételek és kiadások egyenlege (hiány)</t>
  </si>
  <si>
    <t>Költségvetési bevételek és kiadások egyenlege (többlet)</t>
  </si>
  <si>
    <t>III.</t>
  </si>
  <si>
    <t>Finanszírozási bevételek összesen</t>
  </si>
  <si>
    <t>Finanszírozási kiadások összesen</t>
  </si>
  <si>
    <t>B8</t>
  </si>
  <si>
    <t>Maradvány igénybevétele</t>
  </si>
  <si>
    <t>K9</t>
  </si>
  <si>
    <t>Irányító szervi támogatás folyósítása</t>
  </si>
  <si>
    <t>Államháztartáson belüli megelőlegezések</t>
  </si>
  <si>
    <t>Államháztartáson belüli megelőlegezés visszafizetése</t>
  </si>
  <si>
    <t>I-III</t>
  </si>
  <si>
    <t>Önkormányzat bevételei mindösszesen (B1-B8)</t>
  </si>
  <si>
    <t>Önkormányzat kiadásai mindösszesen (K1-K9)</t>
  </si>
  <si>
    <t>hazai költségvetési forrásból megvalósuló pályázatok bevételei és kiadásai</t>
  </si>
  <si>
    <t>Pályázat</t>
  </si>
  <si>
    <t>Költségvetés</t>
  </si>
  <si>
    <t>Bevételek</t>
  </si>
  <si>
    <t>Önerő</t>
  </si>
  <si>
    <t>Műk.tám.</t>
  </si>
  <si>
    <t>Felh. Tám.</t>
  </si>
  <si>
    <t>Maradvány</t>
  </si>
  <si>
    <t>Össz.</t>
  </si>
  <si>
    <t>Személyi</t>
  </si>
  <si>
    <t>Járulék</t>
  </si>
  <si>
    <t>Dologi</t>
  </si>
  <si>
    <t>Egyéb műk. kiadás</t>
  </si>
  <si>
    <t>Beruházás</t>
  </si>
  <si>
    <t>Önk.</t>
  </si>
  <si>
    <t>Hiv.</t>
  </si>
  <si>
    <t xml:space="preserve">Kötelezettséggel járó döntés </t>
  </si>
  <si>
    <t>Kötelezettség várható összege</t>
  </si>
  <si>
    <t>Kiadások</t>
  </si>
  <si>
    <t>Forintszámlák változása</t>
  </si>
  <si>
    <t>összevont pénzeszköz változás</t>
  </si>
  <si>
    <t>pénzeszköz változása</t>
  </si>
  <si>
    <t>A/I/1        Vagyoni értékű jogok</t>
  </si>
  <si>
    <t>A/I/2        Szellemi termékek</t>
  </si>
  <si>
    <t>A/I/3        Immateriális javak értékhelyesbítése</t>
  </si>
  <si>
    <t>RENATUR pályázat önereje</t>
  </si>
  <si>
    <t>SinCE-AFC pályázat önereje</t>
  </si>
  <si>
    <t>Aktív- és Ökoturisztikai Fejlesztési Központ NKft. - "A térségi jelentőségű kerékpárutak tervezése - Hajdú-Bihar Megye" pályázat</t>
  </si>
  <si>
    <t>2024. év</t>
  </si>
  <si>
    <t>(Ft)</t>
  </si>
  <si>
    <t>0-ra leírt eszközök bruttó értéke (Ft):</t>
  </si>
  <si>
    <t>2024. évi terv</t>
  </si>
  <si>
    <r>
      <t xml:space="preserve">Felhalmozási költségvetési kiadások összesen             </t>
    </r>
    <r>
      <rPr>
        <b/>
        <sz val="10"/>
        <rFont val="Times New Roman"/>
        <family val="1"/>
      </rPr>
      <t xml:space="preserve"> (K6-K8)</t>
    </r>
  </si>
  <si>
    <r>
      <t xml:space="preserve">Működési költségvetési kiadások összesen </t>
    </r>
    <r>
      <rPr>
        <b/>
        <sz val="10"/>
        <rFont val="Times New Roman"/>
        <family val="1"/>
      </rPr>
      <t>(K1-K5)</t>
    </r>
  </si>
  <si>
    <t>2025. év</t>
  </si>
  <si>
    <t>Össsz.</t>
  </si>
  <si>
    <t>2025. évi terv</t>
  </si>
  <si>
    <t>2026. év</t>
  </si>
  <si>
    <t>Hajdú-Bihar Vármegye Önkormányzata</t>
  </si>
  <si>
    <t>Hajdú-Bihar Vármegyei Önkormányzati Hivatal</t>
  </si>
  <si>
    <t>Hajdú-Bihar Vármegye  Önkormányzata</t>
  </si>
  <si>
    <t>Hajdú-Bihar Vármegyei  Önkormányzati Hivatal</t>
  </si>
  <si>
    <t>2023. évi zárszámadás</t>
  </si>
  <si>
    <t>Részesedés értéke (2023.12.31.)</t>
  </si>
  <si>
    <t>Hajdú-Bihar Vármegye Önkormányzata tulajdonában álló gazdálkodó szervezetek működéséből származó kötelezettsége 2023. évben 0 Ft.</t>
  </si>
  <si>
    <t>Pénzeszköz 2023. január 1-én - Forintszámlák egyenlege</t>
  </si>
  <si>
    <t>Pénzeszköz 2023. január 1-én - Pénztár egyenlege</t>
  </si>
  <si>
    <t>Pénzeszköz 2023. január 1-én - Összesen (1+2)</t>
  </si>
  <si>
    <t>Pénzeszköz 2023. december 31-én - Forintszámlák egyenlege</t>
  </si>
  <si>
    <t>Pénzeszköz 2023. december 31-én - Pénztár egyenlege</t>
  </si>
  <si>
    <t>Pénzeszköz 2023. december 31-én - Összesen (6+7)</t>
  </si>
  <si>
    <t>Tárgyidőszak záró érték 2023.12.31.</t>
  </si>
  <si>
    <t>Pénzeszköz 2023. január 1-én - Forint és deviza számlák egyenlege</t>
  </si>
  <si>
    <t>Pénzeszköz 2023. december 31-én -Forint és deviza számlák egyenlege</t>
  </si>
  <si>
    <t>2023. évi teljesítés</t>
  </si>
  <si>
    <t xml:space="preserve">2023. évi költségvetési évet követő három év tervezett előirányzatainak keretszámai főbb csoportokban </t>
  </si>
  <si>
    <t>2023. évi módosított előirányzat</t>
  </si>
  <si>
    <r>
      <t xml:space="preserve">A kulturális javak és régészeti leletek állománya 2023. december 31-én </t>
    </r>
    <r>
      <rPr>
        <b/>
        <sz val="12"/>
        <rFont val="Times New Roman"/>
        <family val="1"/>
      </rPr>
      <t>0 Ft</t>
    </r>
    <r>
      <rPr>
        <sz val="12"/>
        <rFont val="Times New Roman"/>
        <family val="1"/>
      </rPr>
      <t>.</t>
    </r>
  </si>
  <si>
    <t>Előző évi záró érték 2022.12.31.</t>
  </si>
  <si>
    <r>
      <t xml:space="preserve">A használatban lévő </t>
    </r>
    <r>
      <rPr>
        <u val="single"/>
        <sz val="12"/>
        <rFont val="Times New Roman"/>
        <family val="1"/>
      </rPr>
      <t>kisértékű</t>
    </r>
    <r>
      <rPr>
        <sz val="12"/>
        <rFont val="Times New Roman"/>
        <family val="1"/>
      </rPr>
      <t xml:space="preserve"> immateriális javak, </t>
    </r>
    <r>
      <rPr>
        <u val="single"/>
        <sz val="12"/>
        <rFont val="Times New Roman"/>
        <family val="1"/>
      </rPr>
      <t>tárgyi eszközök</t>
    </r>
    <r>
      <rPr>
        <sz val="12"/>
        <rFont val="Times New Roman"/>
        <family val="1"/>
      </rPr>
      <t xml:space="preserve">, készletek, a 01-02. számlacsoportban nyilvántartott eszközök 2023.12.31-i értéke </t>
    </r>
    <r>
      <rPr>
        <b/>
        <sz val="12"/>
        <rFont val="Times New Roman"/>
        <family val="1"/>
      </rPr>
      <t>4 274 533 Ft.</t>
    </r>
  </si>
  <si>
    <t>2026. évi terv</t>
  </si>
  <si>
    <t>Agrárminisztérium - "Megyénk kincsei" című pályázat</t>
  </si>
  <si>
    <t>Agrárminisztérium - "Értékes Hajdú-Bihar Vármegyénk kincsei" című pályázat</t>
  </si>
  <si>
    <t>Agrárminisztérium - "Vármegye kóstolgató" című pályázat</t>
  </si>
  <si>
    <t>Belügyminisztérium - Energia-áremelkedés miatti többletköltség támogatása</t>
  </si>
  <si>
    <t>Belügyminisztérium - Kábítószerügyi Egyeztető Fórumok működésének támogatása</t>
  </si>
  <si>
    <t>EXPRESS pályázat önereje</t>
  </si>
  <si>
    <t>GOCORE pályázat önereje</t>
  </si>
  <si>
    <t xml:space="preserve">SYSTOUR pályázat önereje </t>
  </si>
  <si>
    <t xml:space="preserve">WEEEWaste pályázat önereje </t>
  </si>
  <si>
    <t>More than a village pályázat önereje</t>
  </si>
  <si>
    <t>Europe Direct pályázat önereje</t>
  </si>
  <si>
    <t>SOCRATES pályázat önereje</t>
  </si>
  <si>
    <r>
      <t>A kulturális javak és régészeti leletek állománya 2023. december 31-én</t>
    </r>
    <r>
      <rPr>
        <b/>
        <sz val="12"/>
        <rFont val="Times New Roman"/>
        <family val="1"/>
      </rPr>
      <t xml:space="preserve"> 5 633 043 Ft.</t>
    </r>
  </si>
  <si>
    <r>
      <t xml:space="preserve">A használatban lévő </t>
    </r>
    <r>
      <rPr>
        <u val="single"/>
        <sz val="12"/>
        <rFont val="Times New Roman"/>
        <family val="1"/>
      </rPr>
      <t>kisértékű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immateriális javak</t>
    </r>
    <r>
      <rPr>
        <sz val="12"/>
        <rFont val="Times New Roman"/>
        <family val="1"/>
      </rPr>
      <t xml:space="preserve">, </t>
    </r>
    <r>
      <rPr>
        <u val="single"/>
        <sz val="12"/>
        <rFont val="Times New Roman"/>
        <family val="1"/>
      </rPr>
      <t>tárgyi eszközök</t>
    </r>
    <r>
      <rPr>
        <sz val="12"/>
        <rFont val="Times New Roman"/>
        <family val="1"/>
      </rPr>
      <t xml:space="preserve">, </t>
    </r>
    <r>
      <rPr>
        <u val="single"/>
        <sz val="12"/>
        <rFont val="Times New Roman"/>
        <family val="1"/>
      </rPr>
      <t>készletek</t>
    </r>
    <r>
      <rPr>
        <sz val="12"/>
        <rFont val="Times New Roman"/>
        <family val="1"/>
      </rPr>
      <t xml:space="preserve">, a 01-02. számlacsoportban nyilvántartott eszközök 2023.12.31-i értéke </t>
    </r>
    <r>
      <rPr>
        <b/>
        <sz val="12"/>
        <rFont val="Times New Roman"/>
        <family val="1"/>
      </rPr>
      <t>41 505 428 Ft.</t>
    </r>
  </si>
  <si>
    <r>
      <t xml:space="preserve">A kulturális javak és régészeti leletek állománya 2023. december 31-én </t>
    </r>
    <r>
      <rPr>
        <b/>
        <sz val="12"/>
        <rFont val="Times New Roman"/>
        <family val="1"/>
      </rPr>
      <t>5 633 043 Ft.</t>
    </r>
  </si>
  <si>
    <r>
      <t xml:space="preserve">A használatban lévő </t>
    </r>
    <r>
      <rPr>
        <u val="single"/>
        <sz val="12"/>
        <rFont val="Times New Roman"/>
        <family val="1"/>
      </rPr>
      <t>kisértékű immateriális javak</t>
    </r>
    <r>
      <rPr>
        <sz val="12"/>
        <rFont val="Times New Roman"/>
        <family val="1"/>
      </rPr>
      <t xml:space="preserve">, </t>
    </r>
    <r>
      <rPr>
        <u val="single"/>
        <sz val="12"/>
        <rFont val="Times New Roman"/>
        <family val="1"/>
      </rPr>
      <t>tárgyi eszközök</t>
    </r>
    <r>
      <rPr>
        <sz val="12"/>
        <rFont val="Times New Roman"/>
        <family val="1"/>
      </rPr>
      <t xml:space="preserve">, </t>
    </r>
    <r>
      <rPr>
        <u val="single"/>
        <sz val="12"/>
        <rFont val="Times New Roman"/>
        <family val="1"/>
      </rPr>
      <t>készletek</t>
    </r>
    <r>
      <rPr>
        <sz val="12"/>
        <rFont val="Times New Roman"/>
        <family val="1"/>
      </rPr>
      <t xml:space="preserve">, a 01-02. számlacsoportban nyilvántartott eszközök 2023.12.31-i értéke </t>
    </r>
    <r>
      <rPr>
        <b/>
        <sz val="12"/>
        <rFont val="Times New Roman"/>
        <family val="1"/>
      </rPr>
      <t>45 779 961 Ft.</t>
    </r>
  </si>
  <si>
    <t>HBMFÜ Hajdú-Bihar Vármegyei Fejlesztési Ügynökség Nkft.</t>
  </si>
  <si>
    <t>Ellátottak térítési díjának, kártérítésének méltányossági alapon történő elengedésének összege</t>
  </si>
  <si>
    <t>Nemzetgaz-dasági szempontból kiemelt jelentőségű törzsvagyon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</si>
</sst>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General\ \f\ő"/>
    <numFmt numFmtId="175" formatCode="_-* #,##0\ _F_t_-;\-* #,##0\ _F_t_-;_-* &quot;- &quot;_F_t_-;_-@_-"/>
    <numFmt numFmtId="176" formatCode="yyyy\-mm\-dd"/>
    <numFmt numFmtId="177" formatCode="mmm\ d/"/>
    <numFmt numFmtId="178" formatCode="[$-40E]yyyy\.\ mmmm\ d\."/>
    <numFmt numFmtId="179" formatCode="0.0"/>
    <numFmt numFmtId="180" formatCode="#,##0.0"/>
    <numFmt numFmtId="181" formatCode="0__"/>
    <numFmt numFmtId="182" formatCode="#,##0\ _F_t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;\-0;;@"/>
    <numFmt numFmtId="188" formatCode="#,##0.000"/>
    <numFmt numFmtId="189" formatCode="#,###"/>
    <numFmt numFmtId="190" formatCode="_-* #,##0.0\ _F_t_-;\-* #,##0.0\ _F_t_-;_-* &quot;-&quot;??\ _F_t_-;_-@_-"/>
    <numFmt numFmtId="191" formatCode="_-* #,##0\ _F_t_-;\-* #,##0\ _F_t_-;_-* &quot;-&quot;??\ _F_t_-;_-@_-"/>
    <numFmt numFmtId="192" formatCode="[$¥€-2]\ #\ ##,000_);[Red]\([$€-2]\ #\ ##,000\)"/>
  </numFmts>
  <fonts count="81">
    <font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0"/>
    </font>
    <font>
      <sz val="11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vertical="center" shrinkToFit="1"/>
      <protection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9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vertical="center" wrapText="1"/>
      <protection/>
    </xf>
    <xf numFmtId="3" fontId="3" fillId="0" borderId="20" xfId="0" applyNumberFormat="1" applyFont="1" applyBorder="1" applyAlignment="1">
      <alignment horizontal="right" vertical="center" indent="1"/>
    </xf>
    <xf numFmtId="3" fontId="3" fillId="0" borderId="17" xfId="0" applyNumberFormat="1" applyFont="1" applyBorder="1" applyAlignment="1">
      <alignment horizontal="right" vertical="center" indent="1"/>
    </xf>
    <xf numFmtId="0" fontId="3" fillId="0" borderId="21" xfId="62" applyFont="1" applyBorder="1" applyAlignment="1">
      <alignment vertical="center" shrinkToFit="1"/>
      <protection/>
    </xf>
    <xf numFmtId="3" fontId="3" fillId="0" borderId="22" xfId="0" applyNumberFormat="1" applyFont="1" applyBorder="1" applyAlignment="1">
      <alignment horizontal="right" vertical="center" indent="1"/>
    </xf>
    <xf numFmtId="0" fontId="3" fillId="0" borderId="21" xfId="62" applyFont="1" applyBorder="1" applyAlignment="1">
      <alignment vertical="center" wrapText="1"/>
      <protection/>
    </xf>
    <xf numFmtId="3" fontId="2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0" xfId="63" applyFont="1" applyAlignment="1">
      <alignment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/>
      <protection/>
    </xf>
    <xf numFmtId="3" fontId="3" fillId="0" borderId="0" xfId="64" applyNumberFormat="1" applyFont="1" applyBorder="1">
      <alignment/>
      <protection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3" xfId="0" applyFont="1" applyFill="1" applyBorder="1" applyAlignment="1">
      <alignment horizontal="left" vertical="top" wrapText="1"/>
    </xf>
    <xf numFmtId="3" fontId="2" fillId="33" borderId="17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 horizontal="right" vertical="top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left" vertical="top" wrapText="1"/>
    </xf>
    <xf numFmtId="14" fontId="12" fillId="0" borderId="0" xfId="0" applyNumberFormat="1" applyFont="1" applyAlignment="1">
      <alignment/>
    </xf>
    <xf numFmtId="3" fontId="2" fillId="33" borderId="23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/>
    </xf>
    <xf numFmtId="3" fontId="69" fillId="0" borderId="16" xfId="0" applyNumberFormat="1" applyFont="1" applyBorder="1" applyAlignment="1">
      <alignment horizontal="right" vertical="top" wrapText="1"/>
    </xf>
    <xf numFmtId="3" fontId="69" fillId="0" borderId="17" xfId="0" applyNumberFormat="1" applyFont="1" applyBorder="1" applyAlignment="1">
      <alignment horizontal="right" vertical="top" wrapText="1"/>
    </xf>
    <xf numFmtId="3" fontId="71" fillId="0" borderId="17" xfId="0" applyNumberFormat="1" applyFont="1" applyBorder="1" applyAlignment="1">
      <alignment horizontal="right" vertical="top" wrapText="1"/>
    </xf>
    <xf numFmtId="3" fontId="71" fillId="33" borderId="17" xfId="0" applyNumberFormat="1" applyFont="1" applyFill="1" applyBorder="1" applyAlignment="1">
      <alignment horizontal="right" vertical="top" wrapText="1"/>
    </xf>
    <xf numFmtId="0" fontId="6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3" fontId="6" fillId="34" borderId="23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vertical="center" wrapText="1"/>
    </xf>
    <xf numFmtId="3" fontId="15" fillId="0" borderId="24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2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3" fontId="71" fillId="0" borderId="30" xfId="0" applyNumberFormat="1" applyFont="1" applyBorder="1" applyAlignment="1">
      <alignment horizontal="right" vertical="top" wrapText="1"/>
    </xf>
    <xf numFmtId="3" fontId="2" fillId="0" borderId="30" xfId="0" applyNumberFormat="1" applyFont="1" applyBorder="1" applyAlignment="1">
      <alignment horizontal="right" vertical="top" wrapText="1"/>
    </xf>
    <xf numFmtId="0" fontId="2" fillId="0" borderId="0" xfId="63" applyFont="1" applyBorder="1" applyAlignment="1">
      <alignment/>
      <protection/>
    </xf>
    <xf numFmtId="3" fontId="2" fillId="0" borderId="31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69" fillId="33" borderId="13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35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0" fontId="3" fillId="0" borderId="0" xfId="66" applyFont="1">
      <alignment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>
      <alignment/>
      <protection/>
    </xf>
    <xf numFmtId="0" fontId="3" fillId="0" borderId="0" xfId="67" applyFont="1">
      <alignment/>
      <protection/>
    </xf>
    <xf numFmtId="0" fontId="3" fillId="33" borderId="13" xfId="0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14" fontId="12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9" fillId="0" borderId="0" xfId="0" applyFont="1" applyAlignment="1">
      <alignment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5" fillId="0" borderId="36" xfId="0" applyFont="1" applyBorder="1" applyAlignment="1">
      <alignment/>
    </xf>
    <xf numFmtId="0" fontId="75" fillId="0" borderId="0" xfId="0" applyFont="1" applyAlignment="1">
      <alignment/>
    </xf>
    <xf numFmtId="14" fontId="76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3" fontId="7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7" applyFont="1" applyBorder="1" applyAlignment="1">
      <alignment horizontal="center" vertical="center"/>
      <protection/>
    </xf>
    <xf numFmtId="3" fontId="3" fillId="0" borderId="15" xfId="64" applyNumberFormat="1" applyFont="1" applyBorder="1" applyAlignment="1">
      <alignment horizontal="right" vertical="center"/>
      <protection/>
    </xf>
    <xf numFmtId="3" fontId="69" fillId="0" borderId="16" xfId="64" applyNumberFormat="1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vertical="center" wrapText="1"/>
    </xf>
    <xf numFmtId="3" fontId="2" fillId="34" borderId="17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33" borderId="14" xfId="62" applyFont="1" applyFill="1" applyBorder="1" applyAlignment="1">
      <alignment horizontal="center" vertical="center"/>
      <protection/>
    </xf>
    <xf numFmtId="3" fontId="3" fillId="33" borderId="15" xfId="0" applyNumberFormat="1" applyFont="1" applyFill="1" applyBorder="1" applyAlignment="1">
      <alignment horizontal="right" vertical="center"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2" xfId="62" applyFont="1" applyFill="1" applyBorder="1" applyAlignment="1">
      <alignment horizontal="center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3" fontId="69" fillId="0" borderId="17" xfId="0" applyNumberFormat="1" applyFont="1" applyBorder="1" applyAlignment="1">
      <alignment horizontal="right" vertical="center"/>
    </xf>
    <xf numFmtId="3" fontId="69" fillId="0" borderId="21" xfId="0" applyNumberFormat="1" applyFont="1" applyBorder="1" applyAlignment="1">
      <alignment horizontal="right" vertical="center"/>
    </xf>
    <xf numFmtId="3" fontId="69" fillId="0" borderId="22" xfId="0" applyNumberFormat="1" applyFont="1" applyBorder="1" applyAlignment="1">
      <alignment horizontal="right" vertical="center"/>
    </xf>
    <xf numFmtId="3" fontId="69" fillId="33" borderId="13" xfId="0" applyNumberFormat="1" applyFont="1" applyFill="1" applyBorder="1" applyAlignment="1">
      <alignment horizontal="right" vertical="center"/>
    </xf>
    <xf numFmtId="3" fontId="69" fillId="33" borderId="17" xfId="0" applyNumberFormat="1" applyFont="1" applyFill="1" applyBorder="1" applyAlignment="1">
      <alignment horizontal="right" vertical="center"/>
    </xf>
    <xf numFmtId="3" fontId="6" fillId="13" borderId="28" xfId="0" applyNumberFormat="1" applyFont="1" applyFill="1" applyBorder="1" applyAlignment="1">
      <alignment horizontal="center" vertical="center" wrapText="1"/>
    </xf>
    <xf numFmtId="3" fontId="6" fillId="13" borderId="37" xfId="0" applyNumberFormat="1" applyFont="1" applyFill="1" applyBorder="1" applyAlignment="1">
      <alignment horizontal="center" vertical="center" wrapText="1"/>
    </xf>
    <xf numFmtId="3" fontId="6" fillId="13" borderId="35" xfId="0" applyNumberFormat="1" applyFont="1" applyFill="1" applyBorder="1" applyAlignment="1">
      <alignment horizontal="center" vertical="center" wrapText="1"/>
    </xf>
    <xf numFmtId="3" fontId="5" fillId="13" borderId="28" xfId="0" applyNumberFormat="1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/>
    </xf>
    <xf numFmtId="3" fontId="77" fillId="13" borderId="35" xfId="0" applyNumberFormat="1" applyFont="1" applyFill="1" applyBorder="1" applyAlignment="1">
      <alignment horizontal="center" vertical="center" textRotation="180" wrapText="1"/>
    </xf>
    <xf numFmtId="3" fontId="4" fillId="13" borderId="28" xfId="0" applyNumberFormat="1" applyFont="1" applyFill="1" applyBorder="1" applyAlignment="1">
      <alignment horizontal="center" vertical="center" textRotation="180" wrapText="1"/>
    </xf>
    <xf numFmtId="3" fontId="5" fillId="13" borderId="29" xfId="0" applyNumberFormat="1" applyFont="1" applyFill="1" applyBorder="1" applyAlignment="1">
      <alignment horizontal="center" vertical="center" wrapText="1"/>
    </xf>
    <xf numFmtId="3" fontId="6" fillId="13" borderId="38" xfId="0" applyNumberFormat="1" applyFont="1" applyFill="1" applyBorder="1" applyAlignment="1">
      <alignment vertical="center" wrapText="1"/>
    </xf>
    <xf numFmtId="3" fontId="6" fillId="13" borderId="39" xfId="0" applyNumberFormat="1" applyFont="1" applyFill="1" applyBorder="1" applyAlignment="1">
      <alignment vertical="center" wrapText="1"/>
    </xf>
    <xf numFmtId="3" fontId="6" fillId="13" borderId="40" xfId="0" applyNumberFormat="1" applyFont="1" applyFill="1" applyBorder="1" applyAlignment="1">
      <alignment horizontal="right" vertical="center" wrapText="1"/>
    </xf>
    <xf numFmtId="3" fontId="6" fillId="13" borderId="38" xfId="0" applyNumberFormat="1" applyFont="1" applyFill="1" applyBorder="1" applyAlignment="1">
      <alignment horizontal="right" vertical="center" wrapText="1"/>
    </xf>
    <xf numFmtId="3" fontId="6" fillId="13" borderId="41" xfId="0" applyNumberFormat="1" applyFont="1" applyFill="1" applyBorder="1" applyAlignment="1">
      <alignment horizontal="right" vertical="center" wrapText="1"/>
    </xf>
    <xf numFmtId="3" fontId="2" fillId="13" borderId="38" xfId="0" applyNumberFormat="1" applyFont="1" applyFill="1" applyBorder="1" applyAlignment="1">
      <alignment vertical="center" wrapText="1"/>
    </xf>
    <xf numFmtId="3" fontId="2" fillId="13" borderId="40" xfId="0" applyNumberFormat="1" applyFont="1" applyFill="1" applyBorder="1" applyAlignment="1">
      <alignment horizontal="right" vertical="center" wrapText="1"/>
    </xf>
    <xf numFmtId="3" fontId="2" fillId="13" borderId="38" xfId="0" applyNumberFormat="1" applyFont="1" applyFill="1" applyBorder="1" applyAlignment="1">
      <alignment horizontal="right" vertical="center" wrapText="1"/>
    </xf>
    <xf numFmtId="3" fontId="6" fillId="13" borderId="42" xfId="0" applyNumberFormat="1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/>
    </xf>
    <xf numFmtId="3" fontId="2" fillId="35" borderId="38" xfId="0" applyNumberFormat="1" applyFont="1" applyFill="1" applyBorder="1" applyAlignment="1">
      <alignment vertical="center" wrapText="1"/>
    </xf>
    <xf numFmtId="3" fontId="2" fillId="35" borderId="27" xfId="0" applyNumberFormat="1" applyFont="1" applyFill="1" applyBorder="1" applyAlignment="1">
      <alignment vertical="center" wrapText="1"/>
    </xf>
    <xf numFmtId="3" fontId="2" fillId="35" borderId="40" xfId="0" applyNumberFormat="1" applyFont="1" applyFill="1" applyBorder="1" applyAlignment="1">
      <alignment vertical="center" wrapText="1"/>
    </xf>
    <xf numFmtId="3" fontId="2" fillId="35" borderId="42" xfId="0" applyNumberFormat="1" applyFont="1" applyFill="1" applyBorder="1" applyAlignment="1">
      <alignment vertical="center" wrapText="1"/>
    </xf>
    <xf numFmtId="3" fontId="2" fillId="13" borderId="43" xfId="0" applyNumberFormat="1" applyFont="1" applyFill="1" applyBorder="1" applyAlignment="1">
      <alignment horizontal="right" vertical="center" indent="1"/>
    </xf>
    <xf numFmtId="0" fontId="2" fillId="13" borderId="26" xfId="64" applyFont="1" applyFill="1" applyBorder="1" applyAlignment="1">
      <alignment horizontal="center" vertical="center" wrapText="1"/>
      <protection/>
    </xf>
    <xf numFmtId="0" fontId="2" fillId="13" borderId="44" xfId="64" applyFont="1" applyFill="1" applyBorder="1" applyAlignment="1">
      <alignment horizontal="center" vertical="center" wrapText="1"/>
      <protection/>
    </xf>
    <xf numFmtId="0" fontId="6" fillId="13" borderId="45" xfId="64" applyFont="1" applyFill="1" applyBorder="1" applyAlignment="1">
      <alignment horizontal="center" vertical="center" wrapText="1"/>
      <protection/>
    </xf>
    <xf numFmtId="3" fontId="2" fillId="13" borderId="38" xfId="64" applyNumberFormat="1" applyFont="1" applyFill="1" applyBorder="1" applyAlignment="1">
      <alignment horizontal="right" vertical="center"/>
      <protection/>
    </xf>
    <xf numFmtId="3" fontId="2" fillId="13" borderId="41" xfId="64" applyNumberFormat="1" applyFont="1" applyFill="1" applyBorder="1" applyAlignment="1">
      <alignment vertical="center"/>
      <protection/>
    </xf>
    <xf numFmtId="0" fontId="3" fillId="13" borderId="46" xfId="0" applyFont="1" applyFill="1" applyBorder="1" applyAlignment="1">
      <alignment horizontal="left" vertical="center" indent="1"/>
    </xf>
    <xf numFmtId="0" fontId="2" fillId="13" borderId="47" xfId="0" applyFont="1" applyFill="1" applyBorder="1" applyAlignment="1">
      <alignment horizontal="center" vertical="center"/>
    </xf>
    <xf numFmtId="3" fontId="2" fillId="13" borderId="48" xfId="0" applyNumberFormat="1" applyFont="1" applyFill="1" applyBorder="1" applyAlignment="1">
      <alignment horizontal="right" vertical="center"/>
    </xf>
    <xf numFmtId="0" fontId="4" fillId="13" borderId="48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top" wrapText="1"/>
    </xf>
    <xf numFmtId="0" fontId="2" fillId="13" borderId="45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left" vertical="top" wrapText="1"/>
    </xf>
    <xf numFmtId="3" fontId="2" fillId="13" borderId="17" xfId="0" applyNumberFormat="1" applyFont="1" applyFill="1" applyBorder="1" applyAlignment="1">
      <alignment horizontal="right" vertical="top" wrapText="1"/>
    </xf>
    <xf numFmtId="0" fontId="2" fillId="13" borderId="46" xfId="63" applyFont="1" applyFill="1" applyBorder="1" applyAlignment="1">
      <alignment horizontal="center" vertical="center" textRotation="90" wrapText="1"/>
      <protection/>
    </xf>
    <xf numFmtId="0" fontId="2" fillId="13" borderId="47" xfId="0" applyFont="1" applyFill="1" applyBorder="1" applyAlignment="1">
      <alignment horizontal="center" vertical="center" shrinkToFit="1"/>
    </xf>
    <xf numFmtId="3" fontId="2" fillId="13" borderId="43" xfId="63" applyNumberFormat="1" applyFont="1" applyFill="1" applyBorder="1" applyAlignment="1">
      <alignment horizontal="center" vertical="center" wrapText="1"/>
      <protection/>
    </xf>
    <xf numFmtId="0" fontId="2" fillId="13" borderId="12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left" vertical="top" wrapText="1"/>
    </xf>
    <xf numFmtId="0" fontId="2" fillId="13" borderId="35" xfId="0" applyFont="1" applyFill="1" applyBorder="1" applyAlignment="1">
      <alignment horizontal="center" vertical="top" wrapText="1"/>
    </xf>
    <xf numFmtId="0" fontId="2" fillId="13" borderId="28" xfId="0" applyFont="1" applyFill="1" applyBorder="1" applyAlignment="1">
      <alignment horizontal="left" vertical="top" wrapText="1"/>
    </xf>
    <xf numFmtId="3" fontId="2" fillId="13" borderId="30" xfId="0" applyNumberFormat="1" applyFont="1" applyFill="1" applyBorder="1" applyAlignment="1">
      <alignment horizontal="right" vertical="top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left" vertical="top" wrapText="1"/>
    </xf>
    <xf numFmtId="3" fontId="2" fillId="13" borderId="28" xfId="0" applyNumberFormat="1" applyFont="1" applyFill="1" applyBorder="1" applyAlignment="1">
      <alignment horizontal="right" vertical="top" wrapText="1"/>
    </xf>
    <xf numFmtId="0" fontId="4" fillId="0" borderId="15" xfId="62" applyFont="1" applyBorder="1" applyAlignment="1">
      <alignment horizontal="center" vertical="center"/>
      <protection/>
    </xf>
    <xf numFmtId="3" fontId="4" fillId="0" borderId="15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14" xfId="62" applyNumberFormat="1" applyFont="1" applyBorder="1" applyAlignment="1">
      <alignment horizontal="right" vertical="center"/>
      <protection/>
    </xf>
    <xf numFmtId="3" fontId="4" fillId="0" borderId="15" xfId="62" applyNumberFormat="1" applyFont="1" applyBorder="1" applyAlignment="1">
      <alignment horizontal="right" vertical="center"/>
      <protection/>
    </xf>
    <xf numFmtId="3" fontId="4" fillId="0" borderId="15" xfId="0" applyNumberFormat="1" applyFont="1" applyBorder="1" applyAlignment="1">
      <alignment horizontal="right" vertical="center"/>
    </xf>
    <xf numFmtId="3" fontId="77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3" xfId="62" applyFont="1" applyBorder="1" applyAlignment="1">
      <alignment horizontal="center" vertical="center"/>
      <protection/>
    </xf>
    <xf numFmtId="3" fontId="4" fillId="0" borderId="1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12" xfId="62" applyNumberFormat="1" applyFont="1" applyBorder="1" applyAlignment="1">
      <alignment horizontal="right" vertical="center"/>
      <protection/>
    </xf>
    <xf numFmtId="3" fontId="4" fillId="0" borderId="13" xfId="62" applyNumberFormat="1" applyFont="1" applyBorder="1" applyAlignment="1">
      <alignment horizontal="right" vertical="center"/>
      <protection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5" fillId="35" borderId="13" xfId="62" applyFont="1" applyFill="1" applyBorder="1" applyAlignment="1">
      <alignment horizontal="center" vertical="center"/>
      <protection/>
    </xf>
    <xf numFmtId="3" fontId="5" fillId="35" borderId="13" xfId="0" applyNumberFormat="1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vertical="center"/>
    </xf>
    <xf numFmtId="3" fontId="5" fillId="35" borderId="12" xfId="62" applyNumberFormat="1" applyFont="1" applyFill="1" applyBorder="1" applyAlignment="1">
      <alignment horizontal="right" vertical="center"/>
      <protection/>
    </xf>
    <xf numFmtId="3" fontId="5" fillId="35" borderId="13" xfId="62" applyNumberFormat="1" applyFont="1" applyFill="1" applyBorder="1" applyAlignment="1">
      <alignment horizontal="right" vertical="center"/>
      <protection/>
    </xf>
    <xf numFmtId="3" fontId="5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5" fillId="35" borderId="28" xfId="62" applyFont="1" applyFill="1" applyBorder="1" applyAlignment="1">
      <alignment horizontal="center" vertical="center"/>
      <protection/>
    </xf>
    <xf numFmtId="3" fontId="5" fillId="35" borderId="28" xfId="0" applyNumberFormat="1" applyFont="1" applyFill="1" applyBorder="1" applyAlignment="1">
      <alignment vertical="center"/>
    </xf>
    <xf numFmtId="3" fontId="5" fillId="35" borderId="37" xfId="0" applyNumberFormat="1" applyFont="1" applyFill="1" applyBorder="1" applyAlignment="1">
      <alignment vertical="center"/>
    </xf>
    <xf numFmtId="3" fontId="5" fillId="35" borderId="35" xfId="62" applyNumberFormat="1" applyFont="1" applyFill="1" applyBorder="1" applyAlignment="1">
      <alignment horizontal="right" vertical="center"/>
      <protection/>
    </xf>
    <xf numFmtId="3" fontId="5" fillId="35" borderId="28" xfId="62" applyNumberFormat="1" applyFont="1" applyFill="1" applyBorder="1" applyAlignment="1">
      <alignment horizontal="right" vertical="center"/>
      <protection/>
    </xf>
    <xf numFmtId="3" fontId="5" fillId="35" borderId="30" xfId="0" applyNumberFormat="1" applyFont="1" applyFill="1" applyBorder="1" applyAlignment="1">
      <alignment horizontal="right" vertical="center"/>
    </xf>
    <xf numFmtId="0" fontId="4" fillId="0" borderId="18" xfId="62" applyFont="1" applyBorder="1" applyAlignment="1">
      <alignment horizontal="center" vertical="center"/>
      <protection/>
    </xf>
    <xf numFmtId="3" fontId="4" fillId="0" borderId="18" xfId="0" applyNumberFormat="1" applyFont="1" applyBorder="1" applyAlignment="1">
      <alignment vertical="center"/>
    </xf>
    <xf numFmtId="3" fontId="4" fillId="0" borderId="19" xfId="62" applyNumberFormat="1" applyFont="1" applyBorder="1" applyAlignment="1">
      <alignment horizontal="right" vertical="center"/>
      <protection/>
    </xf>
    <xf numFmtId="3" fontId="4" fillId="0" borderId="18" xfId="62" applyNumberFormat="1" applyFont="1" applyBorder="1" applyAlignment="1">
      <alignment horizontal="right" vertical="center"/>
      <protection/>
    </xf>
    <xf numFmtId="3" fontId="4" fillId="0" borderId="20" xfId="0" applyNumberFormat="1" applyFont="1" applyBorder="1" applyAlignment="1">
      <alignment horizontal="right" vertical="center"/>
    </xf>
    <xf numFmtId="0" fontId="5" fillId="13" borderId="15" xfId="62" applyFont="1" applyFill="1" applyBorder="1" applyAlignment="1">
      <alignment horizontal="center" vertical="center"/>
      <protection/>
    </xf>
    <xf numFmtId="3" fontId="18" fillId="13" borderId="15" xfId="0" applyNumberFormat="1" applyFont="1" applyFill="1" applyBorder="1" applyAlignment="1">
      <alignment vertical="center"/>
    </xf>
    <xf numFmtId="3" fontId="18" fillId="13" borderId="16" xfId="0" applyNumberFormat="1" applyFont="1" applyFill="1" applyBorder="1" applyAlignment="1">
      <alignment vertical="center"/>
    </xf>
    <xf numFmtId="0" fontId="5" fillId="13" borderId="13" xfId="62" applyFont="1" applyFill="1" applyBorder="1" applyAlignment="1">
      <alignment horizontal="center" vertical="center"/>
      <protection/>
    </xf>
    <xf numFmtId="0" fontId="5" fillId="13" borderId="28" xfId="62" applyFont="1" applyFill="1" applyBorder="1" applyAlignment="1">
      <alignment horizontal="center" vertical="center"/>
      <protection/>
    </xf>
    <xf numFmtId="3" fontId="5" fillId="13" borderId="28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 wrapText="1"/>
    </xf>
    <xf numFmtId="3" fontId="69" fillId="33" borderId="38" xfId="0" applyNumberFormat="1" applyFont="1" applyFill="1" applyBorder="1" applyAlignment="1">
      <alignment horizontal="right" vertical="center"/>
    </xf>
    <xf numFmtId="3" fontId="69" fillId="33" borderId="41" xfId="0" applyNumberFormat="1" applyFont="1" applyFill="1" applyBorder="1" applyAlignment="1">
      <alignment horizontal="right" vertical="center"/>
    </xf>
    <xf numFmtId="3" fontId="69" fillId="33" borderId="22" xfId="0" applyNumberFormat="1" applyFont="1" applyFill="1" applyBorder="1" applyAlignment="1">
      <alignment horizontal="right" vertical="center"/>
    </xf>
    <xf numFmtId="3" fontId="69" fillId="0" borderId="44" xfId="0" applyNumberFormat="1" applyFont="1" applyBorder="1" applyAlignment="1">
      <alignment horizontal="right" vertical="center"/>
    </xf>
    <xf numFmtId="3" fontId="69" fillId="0" borderId="45" xfId="0" applyNumberFormat="1" applyFont="1" applyBorder="1" applyAlignment="1">
      <alignment horizontal="right" vertical="center"/>
    </xf>
    <xf numFmtId="0" fontId="4" fillId="33" borderId="15" xfId="62" applyFont="1" applyFill="1" applyBorder="1" applyAlignment="1">
      <alignment horizontal="center" vertical="center"/>
      <protection/>
    </xf>
    <xf numFmtId="3" fontId="4" fillId="33" borderId="15" xfId="0" applyNumberFormat="1" applyFont="1" applyFill="1" applyBorder="1" applyAlignment="1">
      <alignment vertical="center"/>
    </xf>
    <xf numFmtId="3" fontId="4" fillId="33" borderId="49" xfId="0" applyNumberFormat="1" applyFont="1" applyFill="1" applyBorder="1" applyAlignment="1">
      <alignment vertical="center"/>
    </xf>
    <xf numFmtId="3" fontId="4" fillId="33" borderId="14" xfId="62" applyNumberFormat="1" applyFont="1" applyFill="1" applyBorder="1" applyAlignment="1">
      <alignment horizontal="right" vertical="center"/>
      <protection/>
    </xf>
    <xf numFmtId="3" fontId="4" fillId="33" borderId="15" xfId="62" applyNumberFormat="1" applyFont="1" applyFill="1" applyBorder="1" applyAlignment="1">
      <alignment horizontal="right" vertical="center"/>
      <protection/>
    </xf>
    <xf numFmtId="3" fontId="4" fillId="33" borderId="15" xfId="0" applyNumberFormat="1" applyFont="1" applyFill="1" applyBorder="1" applyAlignment="1">
      <alignment horizontal="right" vertical="center"/>
    </xf>
    <xf numFmtId="3" fontId="77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3" xfId="62" applyFont="1" applyFill="1" applyBorder="1" applyAlignment="1">
      <alignment horizontal="center" vertical="center"/>
      <protection/>
    </xf>
    <xf numFmtId="3" fontId="4" fillId="33" borderId="13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3" fontId="4" fillId="33" borderId="12" xfId="62" applyNumberFormat="1" applyFont="1" applyFill="1" applyBorder="1" applyAlignment="1">
      <alignment horizontal="right" vertical="center"/>
      <protection/>
    </xf>
    <xf numFmtId="3" fontId="4" fillId="33" borderId="13" xfId="62" applyNumberFormat="1" applyFont="1" applyFill="1" applyBorder="1" applyAlignment="1">
      <alignment horizontal="right" vertical="center"/>
      <protection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50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vertical="center"/>
    </xf>
    <xf numFmtId="3" fontId="18" fillId="13" borderId="18" xfId="0" applyNumberFormat="1" applyFont="1" applyFill="1" applyBorder="1" applyAlignment="1">
      <alignment vertical="center"/>
    </xf>
    <xf numFmtId="3" fontId="18" fillId="13" borderId="20" xfId="0" applyNumberFormat="1" applyFont="1" applyFill="1" applyBorder="1" applyAlignment="1">
      <alignment vertical="center"/>
    </xf>
    <xf numFmtId="3" fontId="5" fillId="13" borderId="30" xfId="0" applyNumberFormat="1" applyFont="1" applyFill="1" applyBorder="1" applyAlignment="1">
      <alignment vertical="center"/>
    </xf>
    <xf numFmtId="3" fontId="2" fillId="13" borderId="43" xfId="0" applyNumberFormat="1" applyFont="1" applyFill="1" applyBorder="1" applyAlignment="1">
      <alignment horizontal="right" vertical="center"/>
    </xf>
    <xf numFmtId="0" fontId="2" fillId="13" borderId="28" xfId="0" applyFont="1" applyFill="1" applyBorder="1" applyAlignment="1">
      <alignment horizontal="center" vertical="center"/>
    </xf>
    <xf numFmtId="0" fontId="3" fillId="33" borderId="15" xfId="62" applyFont="1" applyFill="1" applyBorder="1" applyAlignment="1">
      <alignment horizontal="left" vertical="center"/>
      <protection/>
    </xf>
    <xf numFmtId="3" fontId="3" fillId="33" borderId="18" xfId="0" applyNumberFormat="1" applyFont="1" applyFill="1" applyBorder="1" applyAlignment="1">
      <alignment horizontal="right" vertical="center"/>
    </xf>
    <xf numFmtId="0" fontId="3" fillId="33" borderId="35" xfId="62" applyFont="1" applyFill="1" applyBorder="1" applyAlignment="1">
      <alignment horizontal="center" vertical="center"/>
      <protection/>
    </xf>
    <xf numFmtId="0" fontId="3" fillId="33" borderId="28" xfId="62" applyFont="1" applyFill="1" applyBorder="1" applyAlignment="1">
      <alignment horizontal="left" vertical="center"/>
      <protection/>
    </xf>
    <xf numFmtId="3" fontId="3" fillId="33" borderId="28" xfId="0" applyNumberFormat="1" applyFont="1" applyFill="1" applyBorder="1" applyAlignment="1">
      <alignment horizontal="right" vertical="center"/>
    </xf>
    <xf numFmtId="14" fontId="3" fillId="33" borderId="28" xfId="0" applyNumberFormat="1" applyFont="1" applyFill="1" applyBorder="1" applyAlignment="1">
      <alignment horizontal="center" vertical="center"/>
    </xf>
    <xf numFmtId="3" fontId="69" fillId="0" borderId="51" xfId="0" applyNumberFormat="1" applyFont="1" applyBorder="1" applyAlignment="1">
      <alignment horizontal="right" vertical="center"/>
    </xf>
    <xf numFmtId="3" fontId="69" fillId="0" borderId="33" xfId="0" applyNumberFormat="1" applyFont="1" applyBorder="1" applyAlignment="1">
      <alignment horizontal="right" vertical="center"/>
    </xf>
    <xf numFmtId="3" fontId="69" fillId="33" borderId="33" xfId="0" applyNumberFormat="1" applyFont="1" applyFill="1" applyBorder="1" applyAlignment="1">
      <alignment horizontal="right" vertical="center"/>
    </xf>
    <xf numFmtId="3" fontId="69" fillId="33" borderId="40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69" fillId="33" borderId="13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0" fontId="2" fillId="13" borderId="37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63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3" borderId="14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52" xfId="0" applyFont="1" applyFill="1" applyBorder="1" applyAlignment="1">
      <alignment horizontal="center" vertical="top" wrapText="1"/>
    </xf>
    <xf numFmtId="0" fontId="2" fillId="13" borderId="53" xfId="0" applyFont="1" applyFill="1" applyBorder="1" applyAlignment="1">
      <alignment horizontal="center" vertical="top" wrapText="1"/>
    </xf>
    <xf numFmtId="0" fontId="2" fillId="13" borderId="32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5" fillId="0" borderId="0" xfId="0" applyFont="1" applyBorder="1" applyAlignment="1">
      <alignment horizontal="center" vertical="center" wrapText="1"/>
    </xf>
    <xf numFmtId="0" fontId="2" fillId="0" borderId="0" xfId="63" applyFont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75" fillId="0" borderId="0" xfId="0" applyFont="1" applyAlignment="1">
      <alignment horizontal="center"/>
    </xf>
    <xf numFmtId="0" fontId="5" fillId="13" borderId="14" xfId="0" applyFont="1" applyFill="1" applyBorder="1" applyAlignment="1">
      <alignment horizontal="center" vertical="center" textRotation="90"/>
    </xf>
    <xf numFmtId="0" fontId="4" fillId="13" borderId="35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vertical="center"/>
    </xf>
    <xf numFmtId="0" fontId="2" fillId="13" borderId="44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 horizontal="center" vertical="center"/>
    </xf>
    <xf numFmtId="3" fontId="2" fillId="1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13" borderId="27" xfId="64" applyFont="1" applyFill="1" applyBorder="1" applyAlignment="1">
      <alignment horizontal="center" vertical="center"/>
      <protection/>
    </xf>
    <xf numFmtId="0" fontId="2" fillId="13" borderId="38" xfId="64" applyFont="1" applyFill="1" applyBorder="1" applyAlignment="1">
      <alignment horizontal="center" vertical="center"/>
      <protection/>
    </xf>
    <xf numFmtId="0" fontId="2" fillId="0" borderId="54" xfId="65" applyFont="1" applyBorder="1" applyAlignment="1">
      <alignment horizontal="right"/>
      <protection/>
    </xf>
    <xf numFmtId="0" fontId="75" fillId="0" borderId="0" xfId="67" applyFont="1" applyAlignment="1">
      <alignment horizontal="center"/>
      <protection/>
    </xf>
    <xf numFmtId="0" fontId="75" fillId="0" borderId="0" xfId="67" applyFont="1" applyAlignment="1">
      <alignment horizontal="center" vertical="top" wrapText="1"/>
      <protection/>
    </xf>
    <xf numFmtId="0" fontId="3" fillId="33" borderId="0" xfId="64" applyFont="1" applyFill="1" applyBorder="1" applyAlignment="1">
      <alignment horizontal="center" wrapText="1"/>
      <protection/>
    </xf>
    <xf numFmtId="0" fontId="5" fillId="13" borderId="26" xfId="0" applyFont="1" applyFill="1" applyBorder="1" applyAlignment="1">
      <alignment horizontal="center" textRotation="90"/>
    </xf>
    <xf numFmtId="0" fontId="4" fillId="13" borderId="27" xfId="0" applyFont="1" applyFill="1" applyBorder="1" applyAlignment="1">
      <alignment horizontal="center"/>
    </xf>
    <xf numFmtId="0" fontId="2" fillId="13" borderId="51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55" xfId="0" applyFont="1" applyFill="1" applyBorder="1" applyAlignment="1">
      <alignment horizontal="center" vertical="center"/>
    </xf>
    <xf numFmtId="0" fontId="2" fillId="13" borderId="56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vertical="center"/>
    </xf>
    <xf numFmtId="0" fontId="3" fillId="13" borderId="39" xfId="0" applyFont="1" applyFill="1" applyBorder="1" applyAlignment="1">
      <alignment vertical="center"/>
    </xf>
    <xf numFmtId="0" fontId="3" fillId="13" borderId="54" xfId="0" applyFont="1" applyFill="1" applyBorder="1" applyAlignment="1">
      <alignment vertical="center"/>
    </xf>
    <xf numFmtId="0" fontId="3" fillId="13" borderId="40" xfId="0" applyFont="1" applyFill="1" applyBorder="1" applyAlignment="1">
      <alignment vertical="center"/>
    </xf>
    <xf numFmtId="3" fontId="2" fillId="13" borderId="45" xfId="0" applyNumberFormat="1" applyFont="1" applyFill="1" applyBorder="1" applyAlignment="1">
      <alignment horizontal="center" vertical="center" wrapText="1"/>
    </xf>
    <xf numFmtId="3" fontId="2" fillId="13" borderId="41" xfId="0" applyNumberFormat="1" applyFont="1" applyFill="1" applyBorder="1" applyAlignment="1">
      <alignment horizontal="center" vertical="center" wrapText="1"/>
    </xf>
    <xf numFmtId="0" fontId="2" fillId="13" borderId="57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/>
    </xf>
    <xf numFmtId="0" fontId="3" fillId="0" borderId="18" xfId="62" applyFont="1" applyBorder="1" applyAlignment="1">
      <alignment horizontal="right" vertical="center" wrapText="1" indent="1"/>
      <protection/>
    </xf>
    <xf numFmtId="0" fontId="4" fillId="0" borderId="18" xfId="0" applyFont="1" applyBorder="1" applyAlignment="1">
      <alignment horizontal="right" vertical="center" indent="1"/>
    </xf>
    <xf numFmtId="0" fontId="2" fillId="0" borderId="23" xfId="62" applyFont="1" applyBorder="1" applyAlignment="1">
      <alignment horizontal="right" vertical="center" wrapText="1" indent="1"/>
      <protection/>
    </xf>
    <xf numFmtId="0" fontId="5" fillId="0" borderId="60" xfId="0" applyFont="1" applyBorder="1" applyAlignment="1">
      <alignment horizontal="right" vertical="center" indent="1"/>
    </xf>
    <xf numFmtId="0" fontId="5" fillId="0" borderId="33" xfId="0" applyFont="1" applyBorder="1" applyAlignment="1">
      <alignment horizontal="right" vertical="center" indent="1"/>
    </xf>
    <xf numFmtId="0" fontId="2" fillId="0" borderId="60" xfId="62" applyFont="1" applyBorder="1" applyAlignment="1">
      <alignment horizontal="right" vertical="center" wrapText="1" indent="1"/>
      <protection/>
    </xf>
    <xf numFmtId="0" fontId="2" fillId="0" borderId="33" xfId="62" applyFont="1" applyBorder="1" applyAlignment="1">
      <alignment horizontal="right" vertical="center" wrapText="1" indent="1"/>
      <protection/>
    </xf>
    <xf numFmtId="0" fontId="3" fillId="0" borderId="21" xfId="62" applyFont="1" applyBorder="1" applyAlignment="1">
      <alignment horizontal="right" vertical="center" wrapText="1" indent="1"/>
      <protection/>
    </xf>
    <xf numFmtId="0" fontId="4" fillId="0" borderId="21" xfId="0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left" vertical="center" wrapText="1"/>
    </xf>
    <xf numFmtId="0" fontId="2" fillId="35" borderId="5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53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13" borderId="61" xfId="0" applyFont="1" applyFill="1" applyBorder="1" applyAlignment="1">
      <alignment horizontal="left" vertical="center" wrapText="1"/>
    </xf>
    <xf numFmtId="0" fontId="2" fillId="13" borderId="54" xfId="0" applyFont="1" applyFill="1" applyBorder="1" applyAlignment="1">
      <alignment horizontal="left" vertical="center" wrapText="1"/>
    </xf>
    <xf numFmtId="0" fontId="2" fillId="13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6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6" fillId="13" borderId="61" xfId="0" applyFont="1" applyFill="1" applyBorder="1" applyAlignment="1">
      <alignment horizontal="left" vertical="center" wrapText="1"/>
    </xf>
    <xf numFmtId="0" fontId="6" fillId="13" borderId="54" xfId="0" applyFont="1" applyFill="1" applyBorder="1" applyAlignment="1">
      <alignment horizontal="left" vertical="center" wrapText="1"/>
    </xf>
    <xf numFmtId="0" fontId="6" fillId="13" borderId="4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7" fillId="13" borderId="37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3" fontId="5" fillId="13" borderId="37" xfId="0" applyNumberFormat="1" applyFont="1" applyFill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0" fontId="6" fillId="0" borderId="0" xfId="57" applyFont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53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4" fillId="33" borderId="14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33" borderId="35" xfId="62" applyFont="1" applyFill="1" applyBorder="1" applyAlignment="1">
      <alignment horizontal="center" vertical="center"/>
      <protection/>
    </xf>
    <xf numFmtId="0" fontId="4" fillId="33" borderId="13" xfId="62" applyFont="1" applyFill="1" applyBorder="1" applyAlignment="1">
      <alignment horizontal="center" vertical="center" wrapText="1"/>
      <protection/>
    </xf>
    <xf numFmtId="0" fontId="4" fillId="33" borderId="28" xfId="62" applyFont="1" applyFill="1" applyBorder="1" applyAlignment="1">
      <alignment horizontal="center" vertical="center" wrapText="1"/>
      <protection/>
    </xf>
    <xf numFmtId="0" fontId="18" fillId="13" borderId="14" xfId="62" applyFont="1" applyFill="1" applyBorder="1" applyAlignment="1">
      <alignment horizontal="center" vertical="center" shrinkToFit="1"/>
      <protection/>
    </xf>
    <xf numFmtId="0" fontId="18" fillId="13" borderId="15" xfId="62" applyFont="1" applyFill="1" applyBorder="1" applyAlignment="1">
      <alignment horizontal="center" vertical="center" shrinkToFit="1"/>
      <protection/>
    </xf>
    <xf numFmtId="0" fontId="18" fillId="13" borderId="12" xfId="62" applyFont="1" applyFill="1" applyBorder="1" applyAlignment="1">
      <alignment horizontal="center" vertical="center" shrinkToFit="1"/>
      <protection/>
    </xf>
    <xf numFmtId="0" fontId="18" fillId="13" borderId="13" xfId="62" applyFont="1" applyFill="1" applyBorder="1" applyAlignment="1">
      <alignment horizontal="center" vertical="center" shrinkToFit="1"/>
      <protection/>
    </xf>
    <xf numFmtId="0" fontId="18" fillId="13" borderId="35" xfId="62" applyFont="1" applyFill="1" applyBorder="1" applyAlignment="1">
      <alignment horizontal="center" vertical="center" shrinkToFit="1"/>
      <protection/>
    </xf>
    <xf numFmtId="0" fontId="18" fillId="13" borderId="28" xfId="62" applyFont="1" applyFill="1" applyBorder="1" applyAlignment="1">
      <alignment horizontal="center" vertical="center" shrinkToFit="1"/>
      <protection/>
    </xf>
    <xf numFmtId="0" fontId="4" fillId="33" borderId="19" xfId="62" applyFont="1" applyFill="1" applyBorder="1" applyAlignment="1">
      <alignment horizontal="center" vertical="center"/>
      <protection/>
    </xf>
    <xf numFmtId="0" fontId="4" fillId="33" borderId="44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62" applyFont="1" applyFill="1" applyBorder="1" applyAlignment="1">
      <alignment horizontal="center" vertical="center" wrapText="1"/>
      <protection/>
    </xf>
    <xf numFmtId="0" fontId="6" fillId="13" borderId="16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0" fontId="17" fillId="13" borderId="15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3" fontId="6" fillId="13" borderId="12" xfId="0" applyNumberFormat="1" applyFont="1" applyFill="1" applyBorder="1" applyAlignment="1">
      <alignment horizontal="center" vertical="center" wrapText="1"/>
    </xf>
    <xf numFmtId="3" fontId="6" fillId="13" borderId="13" xfId="0" applyNumberFormat="1" applyFont="1" applyFill="1" applyBorder="1" applyAlignment="1">
      <alignment horizontal="center" vertical="center" wrapText="1"/>
    </xf>
    <xf numFmtId="3" fontId="6" fillId="13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6" fillId="33" borderId="18" xfId="62" applyFont="1" applyFill="1" applyBorder="1" applyAlignment="1">
      <alignment horizontal="center" vertical="center" wrapText="1"/>
      <protection/>
    </xf>
    <xf numFmtId="0" fontId="16" fillId="33" borderId="13" xfId="62" applyFont="1" applyFill="1" applyBorder="1" applyAlignment="1">
      <alignment horizontal="center" vertical="center" wrapText="1"/>
      <protection/>
    </xf>
    <xf numFmtId="0" fontId="16" fillId="33" borderId="28" xfId="62" applyFont="1" applyFill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2 3 2" xfId="59"/>
    <cellStyle name="Normál 2 3_05_A_költségvetési rendelet táblák" xfId="60"/>
    <cellStyle name="Normál 3" xfId="61"/>
    <cellStyle name="Normál_09eloi" xfId="62"/>
    <cellStyle name="Normál_2006 kv táblák" xfId="63"/>
    <cellStyle name="Normál_2006.évi záró ingatlan" xfId="64"/>
    <cellStyle name="Normál_7.a.melléklet" xfId="65"/>
    <cellStyle name="Normál_7.b melléklet" xfId="66"/>
    <cellStyle name="Normál_7_b_mell" xfId="67"/>
    <cellStyle name="Összesen" xfId="68"/>
    <cellStyle name="Currency" xfId="69"/>
    <cellStyle name="Currency [0]" xfId="70"/>
    <cellStyle name="Pénznem 2" xfId="71"/>
    <cellStyle name="Pénznem 3" xfId="72"/>
    <cellStyle name="Pénznem 4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5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0.00390625" style="3" customWidth="1"/>
    <col min="2" max="2" width="69.00390625" style="3" customWidth="1"/>
    <col min="3" max="3" width="14.140625" style="3" customWidth="1"/>
    <col min="4" max="6" width="12.7109375" style="3" customWidth="1"/>
    <col min="7" max="7" width="13.8515625" style="3" customWidth="1"/>
    <col min="8" max="8" width="14.140625" style="3" customWidth="1"/>
    <col min="9" max="16384" width="9.140625" style="3" customWidth="1"/>
  </cols>
  <sheetData>
    <row r="1" spans="1:8" ht="15.75">
      <c r="A1" s="324" t="s">
        <v>121</v>
      </c>
      <c r="B1" s="324"/>
      <c r="C1" s="324"/>
      <c r="D1" s="324"/>
      <c r="E1" s="324"/>
      <c r="F1" s="324"/>
      <c r="G1" s="324"/>
      <c r="H1" s="324"/>
    </row>
    <row r="2" spans="1:8" ht="15.75">
      <c r="A2" s="327"/>
      <c r="B2" s="327"/>
      <c r="C2" s="327"/>
      <c r="D2" s="327"/>
      <c r="E2" s="327"/>
      <c r="F2" s="327"/>
      <c r="G2" s="327"/>
      <c r="H2" s="327"/>
    </row>
    <row r="3" spans="1:8" ht="15.75">
      <c r="A3" s="325" t="s">
        <v>218</v>
      </c>
      <c r="B3" s="325"/>
      <c r="C3" s="325"/>
      <c r="D3" s="325"/>
      <c r="E3" s="325"/>
      <c r="F3" s="325"/>
      <c r="G3" s="325"/>
      <c r="H3" s="325"/>
    </row>
    <row r="4" spans="1:8" ht="15.75">
      <c r="A4" s="325" t="s">
        <v>43</v>
      </c>
      <c r="B4" s="325"/>
      <c r="C4" s="325"/>
      <c r="D4" s="325"/>
      <c r="E4" s="325"/>
      <c r="F4" s="325"/>
      <c r="G4" s="325"/>
      <c r="H4" s="325"/>
    </row>
    <row r="5" spans="1:8" ht="15.75">
      <c r="A5" s="326" t="s">
        <v>222</v>
      </c>
      <c r="B5" s="326"/>
      <c r="C5" s="326"/>
      <c r="D5" s="326"/>
      <c r="E5" s="326"/>
      <c r="F5" s="326"/>
      <c r="G5" s="326"/>
      <c r="H5" s="326"/>
    </row>
    <row r="7" ht="16.5" thickBot="1">
      <c r="H7" s="4" t="s">
        <v>209</v>
      </c>
    </row>
    <row r="8" spans="1:8" s="43" customFormat="1" ht="32.25" customHeight="1">
      <c r="A8" s="328" t="s">
        <v>9</v>
      </c>
      <c r="B8" s="330" t="s">
        <v>42</v>
      </c>
      <c r="C8" s="330" t="str">
        <f>'2.'!C8:C9</f>
        <v>Előző évi záró érték 2022.12.31.</v>
      </c>
      <c r="D8" s="330" t="str">
        <f>'2.'!D8:H8</f>
        <v>Tárgyidőszak záró érték 2023.12.31.</v>
      </c>
      <c r="E8" s="330"/>
      <c r="F8" s="330"/>
      <c r="G8" s="330"/>
      <c r="H8" s="332"/>
    </row>
    <row r="9" spans="1:8" s="43" customFormat="1" ht="95.25" thickBot="1">
      <c r="A9" s="329"/>
      <c r="B9" s="331"/>
      <c r="C9" s="331"/>
      <c r="D9" s="231" t="s">
        <v>93</v>
      </c>
      <c r="E9" s="231" t="s">
        <v>259</v>
      </c>
      <c r="F9" s="231" t="s">
        <v>94</v>
      </c>
      <c r="G9" s="231" t="s">
        <v>72</v>
      </c>
      <c r="H9" s="232" t="s">
        <v>73</v>
      </c>
    </row>
    <row r="10" spans="1:8" ht="15.75">
      <c r="A10" s="333" t="s">
        <v>44</v>
      </c>
      <c r="B10" s="334"/>
      <c r="C10" s="334"/>
      <c r="D10" s="334"/>
      <c r="E10" s="334"/>
      <c r="F10" s="334"/>
      <c r="G10" s="334"/>
      <c r="H10" s="335"/>
    </row>
    <row r="11" spans="1:8" ht="15.75">
      <c r="A11" s="51">
        <v>1</v>
      </c>
      <c r="B11" s="52" t="s">
        <v>202</v>
      </c>
      <c r="C11" s="53">
        <f>'2.'!C11+'3.'!C11</f>
        <v>124103390</v>
      </c>
      <c r="D11" s="53">
        <f>'2.'!D11+'3.'!D11</f>
        <v>0</v>
      </c>
      <c r="E11" s="53">
        <f>'2.'!E11+'3.'!E11</f>
        <v>0</v>
      </c>
      <c r="F11" s="53">
        <f>'2.'!F11+'3.'!F11</f>
        <v>0</v>
      </c>
      <c r="G11" s="53">
        <f>'2.'!G11+'3.'!G11</f>
        <v>156175371</v>
      </c>
      <c r="H11" s="54">
        <f>'2.'!H11+'3.'!H11</f>
        <v>156175371</v>
      </c>
    </row>
    <row r="12" spans="1:8" ht="15.75">
      <c r="A12" s="51">
        <v>2</v>
      </c>
      <c r="B12" s="52" t="s">
        <v>203</v>
      </c>
      <c r="C12" s="53">
        <f>'2.'!C12+'3.'!C12</f>
        <v>0</v>
      </c>
      <c r="D12" s="53">
        <f>'2.'!D12+'3.'!D12</f>
        <v>0</v>
      </c>
      <c r="E12" s="53">
        <f>'2.'!E12+'3.'!E12</f>
        <v>0</v>
      </c>
      <c r="F12" s="53">
        <f>'2.'!F12+'3.'!F12</f>
        <v>0</v>
      </c>
      <c r="G12" s="53">
        <f>'2.'!G12+'3.'!G12</f>
        <v>0</v>
      </c>
      <c r="H12" s="54">
        <f>'2.'!H12+'3.'!H12</f>
        <v>0</v>
      </c>
    </row>
    <row r="13" spans="1:8" ht="15.75">
      <c r="A13" s="51">
        <v>3</v>
      </c>
      <c r="B13" s="52" t="s">
        <v>204</v>
      </c>
      <c r="C13" s="53">
        <f>'2.'!C13+'3.'!C13</f>
        <v>0</v>
      </c>
      <c r="D13" s="53">
        <f>'2.'!D13+'3.'!D13</f>
        <v>0</v>
      </c>
      <c r="E13" s="53">
        <f>'2.'!E13+'3.'!E13</f>
        <v>0</v>
      </c>
      <c r="F13" s="53">
        <f>'2.'!F13+'3.'!F13</f>
        <v>0</v>
      </c>
      <c r="G13" s="53">
        <f>'2.'!G13+'3.'!G13</f>
        <v>0</v>
      </c>
      <c r="H13" s="54">
        <f>'2.'!H13+'3.'!H13</f>
        <v>0</v>
      </c>
    </row>
    <row r="14" spans="1:8" s="1" customFormat="1" ht="15.75">
      <c r="A14" s="49">
        <v>4</v>
      </c>
      <c r="B14" s="47" t="s">
        <v>74</v>
      </c>
      <c r="C14" s="50">
        <f>'2.'!C14+'3.'!C14</f>
        <v>124103390</v>
      </c>
      <c r="D14" s="50">
        <f>'2.'!D14+'3.'!D14</f>
        <v>0</v>
      </c>
      <c r="E14" s="50">
        <f>'2.'!E14+'3.'!E14</f>
        <v>0</v>
      </c>
      <c r="F14" s="50">
        <f>'2.'!F14+'3.'!F14</f>
        <v>0</v>
      </c>
      <c r="G14" s="50">
        <f>'2.'!G14+'3.'!G14</f>
        <v>156175371</v>
      </c>
      <c r="H14" s="48">
        <f>'2.'!H14+'3.'!H14</f>
        <v>156175371</v>
      </c>
    </row>
    <row r="15" spans="1:8" ht="15.75">
      <c r="A15" s="51">
        <v>5</v>
      </c>
      <c r="B15" s="52" t="s">
        <v>75</v>
      </c>
      <c r="C15" s="53">
        <f>+'2.'!C15+'3.'!C15</f>
        <v>189443989</v>
      </c>
      <c r="D15" s="53">
        <f>+'2.'!D15+'3.'!D15</f>
        <v>0</v>
      </c>
      <c r="E15" s="53">
        <f>+'2.'!E15+'3.'!E15</f>
        <v>0</v>
      </c>
      <c r="F15" s="53">
        <f>+'2.'!F15+'3.'!F15</f>
        <v>201698884</v>
      </c>
      <c r="G15" s="53">
        <f>+'2.'!G15+'3.'!G15</f>
        <v>0</v>
      </c>
      <c r="H15" s="54">
        <f>+'2.'!H15+'3.'!H15</f>
        <v>201698884</v>
      </c>
    </row>
    <row r="16" spans="1:8" ht="15.75">
      <c r="A16" s="51">
        <v>6</v>
      </c>
      <c r="B16" s="52" t="s">
        <v>76</v>
      </c>
      <c r="C16" s="53">
        <f>+'2.'!C16+'3.'!C16</f>
        <v>131615131</v>
      </c>
      <c r="D16" s="53">
        <f>+'2.'!D16+'3.'!D16</f>
        <v>0</v>
      </c>
      <c r="E16" s="53">
        <f>+'2.'!E16+'3.'!E16</f>
        <v>0</v>
      </c>
      <c r="F16" s="53">
        <f>+'2.'!F16+'3.'!F16</f>
        <v>0</v>
      </c>
      <c r="G16" s="53">
        <f>+'2.'!G16+'3.'!G16</f>
        <v>141571956</v>
      </c>
      <c r="H16" s="54">
        <f>+'2.'!H16+'3.'!H16</f>
        <v>141571956</v>
      </c>
    </row>
    <row r="17" spans="1:8" ht="15.75">
      <c r="A17" s="51">
        <v>7</v>
      </c>
      <c r="B17" s="52" t="s">
        <v>77</v>
      </c>
      <c r="C17" s="53">
        <f>+'2.'!C17+'3.'!C17</f>
        <v>0</v>
      </c>
      <c r="D17" s="53">
        <f>+'2.'!D17+'3.'!D17</f>
        <v>0</v>
      </c>
      <c r="E17" s="53">
        <f>+'2.'!E17+'3.'!E17</f>
        <v>0</v>
      </c>
      <c r="F17" s="53">
        <f>+'2.'!F17+'3.'!F17</f>
        <v>0</v>
      </c>
      <c r="G17" s="53">
        <f>+'2.'!G17+'3.'!G17</f>
        <v>0</v>
      </c>
      <c r="H17" s="54">
        <f>+'2.'!H17+'3.'!H17</f>
        <v>0</v>
      </c>
    </row>
    <row r="18" spans="1:8" ht="15.75">
      <c r="A18" s="51">
        <v>8</v>
      </c>
      <c r="B18" s="52" t="s">
        <v>78</v>
      </c>
      <c r="C18" s="53">
        <f>+'2.'!C18+'3.'!C18</f>
        <v>8159800</v>
      </c>
      <c r="D18" s="53">
        <f>+'2.'!D18+'3.'!D18</f>
        <v>0</v>
      </c>
      <c r="E18" s="53">
        <f>+'2.'!E18+'3.'!E18</f>
        <v>0</v>
      </c>
      <c r="F18" s="53">
        <f>+'2.'!F18+'3.'!F18</f>
        <v>0</v>
      </c>
      <c r="G18" s="53">
        <f>+'2.'!G18+'3.'!G18</f>
        <v>810000</v>
      </c>
      <c r="H18" s="54">
        <f>+'2.'!H18+'3.'!H18</f>
        <v>810000</v>
      </c>
    </row>
    <row r="19" spans="1:8" ht="15.75">
      <c r="A19" s="51">
        <v>9</v>
      </c>
      <c r="B19" s="52" t="s">
        <v>79</v>
      </c>
      <c r="C19" s="53">
        <f>+'2.'!C19+'3.'!C19</f>
        <v>0</v>
      </c>
      <c r="D19" s="53">
        <f>+'2.'!D19+'3.'!D19</f>
        <v>0</v>
      </c>
      <c r="E19" s="53">
        <f>+'2.'!E19+'3.'!E19</f>
        <v>0</v>
      </c>
      <c r="F19" s="53">
        <f>+'2.'!F19+'3.'!F19</f>
        <v>0</v>
      </c>
      <c r="G19" s="53">
        <f>+'2.'!G19+'3.'!G19</f>
        <v>0</v>
      </c>
      <c r="H19" s="54">
        <f>+'2.'!H19+'3.'!H19</f>
        <v>0</v>
      </c>
    </row>
    <row r="20" spans="1:8" ht="15.75">
      <c r="A20" s="49">
        <v>10</v>
      </c>
      <c r="B20" s="47" t="s">
        <v>80</v>
      </c>
      <c r="C20" s="50">
        <f aca="true" t="shared" si="0" ref="C20:H20">SUM(C15:C19)</f>
        <v>329218920</v>
      </c>
      <c r="D20" s="50">
        <f t="shared" si="0"/>
        <v>0</v>
      </c>
      <c r="E20" s="50">
        <f t="shared" si="0"/>
        <v>0</v>
      </c>
      <c r="F20" s="50">
        <f t="shared" si="0"/>
        <v>201698884</v>
      </c>
      <c r="G20" s="50">
        <f t="shared" si="0"/>
        <v>142381956</v>
      </c>
      <c r="H20" s="48">
        <f t="shared" si="0"/>
        <v>344080840</v>
      </c>
    </row>
    <row r="21" spans="1:8" ht="15.75">
      <c r="A21" s="51">
        <v>11</v>
      </c>
      <c r="B21" s="52" t="s">
        <v>98</v>
      </c>
      <c r="C21" s="53">
        <f>+'2.'!C21+'3.'!C21</f>
        <v>16300000</v>
      </c>
      <c r="D21" s="53">
        <f>+'2.'!D21+'3.'!D21</f>
        <v>0</v>
      </c>
      <c r="E21" s="53">
        <f>+'2.'!E21+'3.'!E21</f>
        <v>0</v>
      </c>
      <c r="F21" s="53">
        <f>+'2.'!F21+'3.'!F21</f>
        <v>0</v>
      </c>
      <c r="G21" s="53">
        <f>+'2.'!G21+'3.'!G21</f>
        <v>16300000</v>
      </c>
      <c r="H21" s="54">
        <f>+'2.'!H21+'3.'!H21</f>
        <v>16300000</v>
      </c>
    </row>
    <row r="22" spans="1:8" ht="15.75">
      <c r="A22" s="51">
        <v>12</v>
      </c>
      <c r="B22" s="52" t="s">
        <v>99</v>
      </c>
      <c r="C22" s="53">
        <f>+'2.'!C22+'3.'!C22</f>
        <v>0</v>
      </c>
      <c r="D22" s="53">
        <f>+'2.'!D22+'3.'!D22</f>
        <v>0</v>
      </c>
      <c r="E22" s="53">
        <f>+'2.'!E22+'3.'!E22</f>
        <v>0</v>
      </c>
      <c r="F22" s="53">
        <f>+'2.'!F22+'3.'!F22</f>
        <v>0</v>
      </c>
      <c r="G22" s="53">
        <f>+'2.'!G22+'3.'!G22</f>
        <v>0</v>
      </c>
      <c r="H22" s="54">
        <f>+'2.'!H22+'3.'!H22</f>
        <v>0</v>
      </c>
    </row>
    <row r="23" spans="1:8" ht="15.75">
      <c r="A23" s="51">
        <v>13</v>
      </c>
      <c r="B23" s="52" t="s">
        <v>100</v>
      </c>
      <c r="C23" s="53">
        <f>+'2.'!C23+'3.'!C23</f>
        <v>0</v>
      </c>
      <c r="D23" s="53">
        <f>+'2.'!D23+'3.'!D23</f>
        <v>0</v>
      </c>
      <c r="E23" s="53">
        <f>+'2.'!E23+'3.'!E23</f>
        <v>0</v>
      </c>
      <c r="F23" s="53">
        <f>+'2.'!F23+'3.'!F23</f>
        <v>0</v>
      </c>
      <c r="G23" s="53">
        <f>+'2.'!G23+'3.'!G23</f>
        <v>0</v>
      </c>
      <c r="H23" s="54">
        <f>+'2.'!H23+'3.'!H23</f>
        <v>0</v>
      </c>
    </row>
    <row r="24" spans="1:8" ht="15.75">
      <c r="A24" s="49">
        <v>14</v>
      </c>
      <c r="B24" s="47" t="s">
        <v>96</v>
      </c>
      <c r="C24" s="50">
        <f>+'2.'!C24+'3.'!C24</f>
        <v>16300000</v>
      </c>
      <c r="D24" s="50">
        <f>+'2.'!D24+'3.'!D24</f>
        <v>0</v>
      </c>
      <c r="E24" s="50">
        <f>+'2.'!E24+'3.'!E24</f>
        <v>0</v>
      </c>
      <c r="F24" s="50">
        <f>+'2.'!F24+'3.'!F24</f>
        <v>0</v>
      </c>
      <c r="G24" s="50">
        <f>+'2.'!G24+'3.'!G24</f>
        <v>16300000</v>
      </c>
      <c r="H24" s="48">
        <f>+'2.'!H24+'3.'!H24</f>
        <v>16300000</v>
      </c>
    </row>
    <row r="25" spans="1:8" ht="15.75">
      <c r="A25" s="49">
        <v>15</v>
      </c>
      <c r="B25" s="47" t="s">
        <v>81</v>
      </c>
      <c r="C25" s="50">
        <f>+'2.'!C25+'3.'!C25</f>
        <v>0</v>
      </c>
      <c r="D25" s="50">
        <f>+'2.'!D25+'3.'!D25</f>
        <v>0</v>
      </c>
      <c r="E25" s="50">
        <f>+'2.'!E25+'3.'!E25</f>
        <v>0</v>
      </c>
      <c r="F25" s="50">
        <f>+'2.'!F25+'3.'!F25</f>
        <v>0</v>
      </c>
      <c r="G25" s="50">
        <f>+'2.'!G25+'3.'!G25</f>
        <v>0</v>
      </c>
      <c r="H25" s="48">
        <f>+'2.'!H25+'3.'!H25</f>
        <v>0</v>
      </c>
    </row>
    <row r="26" spans="1:8" ht="17.25" customHeight="1">
      <c r="A26" s="49">
        <v>16</v>
      </c>
      <c r="B26" s="47" t="s">
        <v>95</v>
      </c>
      <c r="C26" s="50">
        <f aca="true" t="shared" si="1" ref="C26:H26">+C25+C24+C20+C14</f>
        <v>469622310</v>
      </c>
      <c r="D26" s="50">
        <f t="shared" si="1"/>
        <v>0</v>
      </c>
      <c r="E26" s="50">
        <f t="shared" si="1"/>
        <v>0</v>
      </c>
      <c r="F26" s="50">
        <f>+F25+F24+F20+F14</f>
        <v>201698884</v>
      </c>
      <c r="G26" s="50">
        <f t="shared" si="1"/>
        <v>314857327</v>
      </c>
      <c r="H26" s="48">
        <f t="shared" si="1"/>
        <v>516556211</v>
      </c>
    </row>
    <row r="27" spans="1:8" ht="15.75">
      <c r="A27" s="49">
        <v>17</v>
      </c>
      <c r="B27" s="47" t="s">
        <v>101</v>
      </c>
      <c r="C27" s="50">
        <f>+'2.'!C27+'3.'!C27</f>
        <v>3046988</v>
      </c>
      <c r="D27" s="50">
        <f>+'2.'!D27+'3.'!D27</f>
        <v>0</v>
      </c>
      <c r="E27" s="50">
        <f>+'2.'!E27+'3.'!E27</f>
        <v>0</v>
      </c>
      <c r="F27" s="50">
        <f>+'2.'!F27+'3.'!F27</f>
        <v>0</v>
      </c>
      <c r="G27" s="50">
        <f>+'2.'!G27+'3.'!G27</f>
        <v>979389</v>
      </c>
      <c r="H27" s="48">
        <f>+'2.'!H27+'3.'!H27</f>
        <v>979389</v>
      </c>
    </row>
    <row r="28" spans="1:8" ht="15.75">
      <c r="A28" s="49">
        <v>18</v>
      </c>
      <c r="B28" s="47" t="s">
        <v>82</v>
      </c>
      <c r="C28" s="50">
        <f>+'2.'!C28+'3.'!C28</f>
        <v>0</v>
      </c>
      <c r="D28" s="50">
        <f>+'2.'!D28+'3.'!D28</f>
        <v>0</v>
      </c>
      <c r="E28" s="50">
        <f>+'2.'!E28+'3.'!E28</f>
        <v>0</v>
      </c>
      <c r="F28" s="50">
        <f>+'2.'!F28+'3.'!F28</f>
        <v>0</v>
      </c>
      <c r="G28" s="50">
        <f>+'2.'!G28+'3.'!G28</f>
        <v>0</v>
      </c>
      <c r="H28" s="48">
        <f>+'2.'!H28+'3.'!H28</f>
        <v>0</v>
      </c>
    </row>
    <row r="29" spans="1:8" ht="15.75">
      <c r="A29" s="49">
        <v>19</v>
      </c>
      <c r="B29" s="47" t="s">
        <v>97</v>
      </c>
      <c r="C29" s="50">
        <f>+'2.'!C29+'3.'!C29</f>
        <v>3046988</v>
      </c>
      <c r="D29" s="50">
        <v>0</v>
      </c>
      <c r="E29" s="50">
        <v>0</v>
      </c>
      <c r="F29" s="50">
        <v>0</v>
      </c>
      <c r="G29" s="50">
        <f>+'2.'!G29+'3.'!G29</f>
        <v>979389</v>
      </c>
      <c r="H29" s="48">
        <f>+'2.'!H29+'3.'!H29</f>
        <v>979389</v>
      </c>
    </row>
    <row r="30" spans="1:8" ht="15.75">
      <c r="A30" s="51">
        <v>20</v>
      </c>
      <c r="B30" s="52" t="s">
        <v>102</v>
      </c>
      <c r="C30" s="53">
        <f>+'2.'!C30+'3.'!C30</f>
        <v>0</v>
      </c>
      <c r="D30" s="53">
        <f>+'2.'!D30+'3.'!D30</f>
        <v>0</v>
      </c>
      <c r="E30" s="53">
        <f>+'2.'!E30+'3.'!E30</f>
        <v>0</v>
      </c>
      <c r="F30" s="53">
        <f>+'2.'!F30+'3.'!F30</f>
        <v>0</v>
      </c>
      <c r="G30" s="53">
        <f>+'2.'!G30+'3.'!G30</f>
        <v>0</v>
      </c>
      <c r="H30" s="54">
        <f>+'2.'!H30+'3.'!H30</f>
        <v>0</v>
      </c>
    </row>
    <row r="31" spans="1:8" ht="15.75">
      <c r="A31" s="51">
        <v>21</v>
      </c>
      <c r="B31" s="52" t="s">
        <v>103</v>
      </c>
      <c r="C31" s="53">
        <f>+'2.'!C31+'3.'!C31</f>
        <v>399790</v>
      </c>
      <c r="D31" s="53">
        <f>+'2.'!D31+'3.'!D31</f>
        <v>0</v>
      </c>
      <c r="E31" s="53">
        <f>+'2.'!E31+'3.'!E31</f>
        <v>0</v>
      </c>
      <c r="F31" s="53">
        <f>+'2.'!F31+'3.'!F31</f>
        <v>0</v>
      </c>
      <c r="G31" s="53">
        <f>+'2.'!G31+'3.'!G31</f>
        <v>644470</v>
      </c>
      <c r="H31" s="54">
        <f>+'2.'!H31+'3.'!H31</f>
        <v>644470</v>
      </c>
    </row>
    <row r="32" spans="1:8" ht="15.75">
      <c r="A32" s="51">
        <v>22</v>
      </c>
      <c r="B32" s="52" t="s">
        <v>83</v>
      </c>
      <c r="C32" s="53">
        <f>+'2.'!C32+'3.'!C32</f>
        <v>746893716</v>
      </c>
      <c r="D32" s="53">
        <f>+'2.'!D32+'3.'!D32</f>
        <v>0</v>
      </c>
      <c r="E32" s="53">
        <f>+'2.'!E32+'3.'!E32</f>
        <v>0</v>
      </c>
      <c r="F32" s="53">
        <f>+'2.'!F32+'3.'!F32</f>
        <v>0</v>
      </c>
      <c r="G32" s="53">
        <f>+'2.'!G32+'3.'!G32</f>
        <v>429233397</v>
      </c>
      <c r="H32" s="54">
        <f>+'2.'!H32+'3.'!H32</f>
        <v>429233397</v>
      </c>
    </row>
    <row r="33" spans="1:8" ht="15.75">
      <c r="A33" s="51">
        <v>23</v>
      </c>
      <c r="B33" s="52" t="s">
        <v>84</v>
      </c>
      <c r="C33" s="53">
        <f>+'2.'!C33+'3.'!C33</f>
        <v>29552030</v>
      </c>
      <c r="D33" s="53">
        <f>+'2.'!D33+'3.'!D33</f>
        <v>0</v>
      </c>
      <c r="E33" s="53">
        <f>+'2.'!E33+'3.'!E33</f>
        <v>0</v>
      </c>
      <c r="F33" s="53">
        <f>+'2.'!F33+'3.'!F33</f>
        <v>0</v>
      </c>
      <c r="G33" s="53">
        <f>+'2.'!G33+'3.'!G33</f>
        <v>44998101</v>
      </c>
      <c r="H33" s="54">
        <f>+'2.'!H33+'3.'!H33</f>
        <v>44998101</v>
      </c>
    </row>
    <row r="34" spans="1:8" ht="15.75">
      <c r="A34" s="51">
        <v>24</v>
      </c>
      <c r="B34" s="52" t="s">
        <v>104</v>
      </c>
      <c r="C34" s="53">
        <f>+'2.'!C34+'3.'!C34</f>
        <v>0</v>
      </c>
      <c r="D34" s="53">
        <f>+'2.'!D34+'3.'!D34</f>
        <v>0</v>
      </c>
      <c r="E34" s="53">
        <f>+'2.'!E34+'3.'!E34</f>
        <v>0</v>
      </c>
      <c r="F34" s="53">
        <f>+'2.'!F34+'3.'!F34</f>
        <v>0</v>
      </c>
      <c r="G34" s="53">
        <f>+'2.'!G34+'3.'!G34</f>
        <v>0</v>
      </c>
      <c r="H34" s="54">
        <f>+'2.'!H34+'3.'!H34</f>
        <v>0</v>
      </c>
    </row>
    <row r="35" spans="1:8" ht="15.75">
      <c r="A35" s="49">
        <v>25</v>
      </c>
      <c r="B35" s="47" t="s">
        <v>105</v>
      </c>
      <c r="C35" s="50">
        <f>'2.'!C35+'3.'!C35</f>
        <v>776845536</v>
      </c>
      <c r="D35" s="50">
        <f>SUM(D30:D34)</f>
        <v>0</v>
      </c>
      <c r="E35" s="50">
        <f>SUM(E30:E34)</f>
        <v>0</v>
      </c>
      <c r="F35" s="50">
        <f>SUM(F30:F34)</f>
        <v>0</v>
      </c>
      <c r="G35" s="50">
        <f>SUM(G30:G34)</f>
        <v>474875968</v>
      </c>
      <c r="H35" s="48">
        <f>SUM(H30:H34)</f>
        <v>474875968</v>
      </c>
    </row>
    <row r="36" spans="1:8" ht="15.75">
      <c r="A36" s="49">
        <v>26</v>
      </c>
      <c r="B36" s="47" t="s">
        <v>106</v>
      </c>
      <c r="C36" s="50">
        <f>+'2.'!C36+'3.'!C36</f>
        <v>418492</v>
      </c>
      <c r="D36" s="50">
        <f>+'2.'!D36+'3.'!D36</f>
        <v>0</v>
      </c>
      <c r="E36" s="50">
        <f>+'2.'!E36+'3.'!E36</f>
        <v>0</v>
      </c>
      <c r="F36" s="50">
        <f>+'2.'!F36+'3.'!F36</f>
        <v>0</v>
      </c>
      <c r="G36" s="50">
        <f>+'2.'!G36+'3.'!G36</f>
        <v>326647</v>
      </c>
      <c r="H36" s="48">
        <f>+'2.'!H36+'3.'!H36</f>
        <v>326647</v>
      </c>
    </row>
    <row r="37" spans="1:8" ht="15.75">
      <c r="A37" s="49">
        <v>27</v>
      </c>
      <c r="B37" s="47" t="s">
        <v>107</v>
      </c>
      <c r="C37" s="50">
        <f>+'2.'!C37+'3.'!C37</f>
        <v>243348</v>
      </c>
      <c r="D37" s="50">
        <f>+'2.'!D37+'3.'!D37</f>
        <v>0</v>
      </c>
      <c r="E37" s="50">
        <f>+'2.'!E37+'3.'!E37</f>
        <v>0</v>
      </c>
      <c r="F37" s="50">
        <f>+'2.'!F37+'3.'!F37</f>
        <v>0</v>
      </c>
      <c r="G37" s="50">
        <f>+'2.'!G37+'3.'!G37</f>
        <v>5100</v>
      </c>
      <c r="H37" s="48">
        <f>+'2.'!H37+'3.'!H37</f>
        <v>5100</v>
      </c>
    </row>
    <row r="38" spans="1:8" ht="15.75">
      <c r="A38" s="49">
        <v>28</v>
      </c>
      <c r="B38" s="47" t="s">
        <v>108</v>
      </c>
      <c r="C38" s="50">
        <f>+'2.'!C38+'3.'!C38</f>
        <v>1235736</v>
      </c>
      <c r="D38" s="50">
        <f>+'2.'!D38+'3.'!D38</f>
        <v>0</v>
      </c>
      <c r="E38" s="50">
        <f>+'2.'!E38+'3.'!E38</f>
        <v>0</v>
      </c>
      <c r="F38" s="50">
        <f>+'2.'!F38+'3.'!F38</f>
        <v>0</v>
      </c>
      <c r="G38" s="50">
        <f>+'2.'!G38+'3.'!G38</f>
        <v>13525251</v>
      </c>
      <c r="H38" s="48">
        <f>+'2.'!H38+'3.'!H38</f>
        <v>13525251</v>
      </c>
    </row>
    <row r="39" spans="1:8" ht="15.75">
      <c r="A39" s="49">
        <v>29</v>
      </c>
      <c r="B39" s="47" t="s">
        <v>109</v>
      </c>
      <c r="C39" s="50">
        <f aca="true" t="shared" si="2" ref="C39:H39">SUM(C36:C38)</f>
        <v>1897576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>SUM(G36:G38)</f>
        <v>13856998</v>
      </c>
      <c r="H39" s="48">
        <f t="shared" si="2"/>
        <v>13856998</v>
      </c>
    </row>
    <row r="40" spans="1:8" ht="15.75">
      <c r="A40" s="49">
        <v>30</v>
      </c>
      <c r="B40" s="47" t="s">
        <v>113</v>
      </c>
      <c r="C40" s="50">
        <f>+'2.'!C40+'3.'!C40</f>
        <v>-15120</v>
      </c>
      <c r="D40" s="50">
        <f>+'2.'!D40+'3.'!D40</f>
        <v>0</v>
      </c>
      <c r="E40" s="50">
        <f>+'2.'!E40+'3.'!E40</f>
        <v>0</v>
      </c>
      <c r="F40" s="50">
        <f>+'2.'!F40+'3.'!F40</f>
        <v>0</v>
      </c>
      <c r="G40" s="50">
        <f>+'2.'!G40+'3.'!G40</f>
        <v>17217716</v>
      </c>
      <c r="H40" s="48">
        <f>+'2.'!H40+'3.'!H40</f>
        <v>17217716</v>
      </c>
    </row>
    <row r="41" spans="1:8" ht="15.75">
      <c r="A41" s="49">
        <v>31</v>
      </c>
      <c r="B41" s="47" t="s">
        <v>114</v>
      </c>
      <c r="C41" s="50">
        <f>+'2.'!C41+'3.'!C41</f>
        <v>9644003</v>
      </c>
      <c r="D41" s="50">
        <f>+'2.'!D41+'3.'!D41</f>
        <v>0</v>
      </c>
      <c r="E41" s="50">
        <f>+'2.'!E41+'3.'!E41</f>
        <v>0</v>
      </c>
      <c r="F41" s="50">
        <f>+'2.'!F41+'3.'!F41</f>
        <v>0</v>
      </c>
      <c r="G41" s="50">
        <f>+'2.'!G41+'3.'!G41</f>
        <v>2562894</v>
      </c>
      <c r="H41" s="48">
        <f>+'2.'!H41+'3.'!H41</f>
        <v>2562894</v>
      </c>
    </row>
    <row r="42" spans="1:8" ht="16.5" thickBot="1">
      <c r="A42" s="228">
        <v>32</v>
      </c>
      <c r="B42" s="229" t="s">
        <v>85</v>
      </c>
      <c r="C42" s="234">
        <f aca="true" t="shared" si="3" ref="C42:H42">+C26+C29+C35+C39+C40+C41</f>
        <v>1261041293</v>
      </c>
      <c r="D42" s="234">
        <f t="shared" si="3"/>
        <v>0</v>
      </c>
      <c r="E42" s="234">
        <f t="shared" si="3"/>
        <v>0</v>
      </c>
      <c r="F42" s="234">
        <f t="shared" si="3"/>
        <v>201698884</v>
      </c>
      <c r="G42" s="234">
        <f t="shared" si="3"/>
        <v>824350292</v>
      </c>
      <c r="H42" s="230">
        <f t="shared" si="3"/>
        <v>1026049176</v>
      </c>
    </row>
    <row r="43" spans="1:8" ht="18" customHeight="1">
      <c r="A43" s="333" t="s">
        <v>91</v>
      </c>
      <c r="B43" s="334"/>
      <c r="C43" s="334"/>
      <c r="D43" s="334"/>
      <c r="E43" s="334"/>
      <c r="F43" s="334"/>
      <c r="G43" s="334"/>
      <c r="H43" s="335"/>
    </row>
    <row r="44" spans="1:8" ht="15.75">
      <c r="A44" s="49">
        <v>33</v>
      </c>
      <c r="B44" s="47" t="s">
        <v>86</v>
      </c>
      <c r="C44" s="50">
        <f>+'2.'!C44+'3.'!C44</f>
        <v>3857632</v>
      </c>
      <c r="D44" s="50">
        <f>+'2.'!D44+'3.'!D44</f>
        <v>0</v>
      </c>
      <c r="E44" s="50">
        <f>+'2.'!E44+'3.'!E44</f>
        <v>0</v>
      </c>
      <c r="F44" s="50">
        <f>+'2.'!F44+'3.'!F44</f>
        <v>0</v>
      </c>
      <c r="G44" s="50">
        <f>+'2.'!G44+'3.'!G44</f>
        <v>964210</v>
      </c>
      <c r="H44" s="48">
        <f>+'2.'!H44+'3.'!H44</f>
        <v>964210</v>
      </c>
    </row>
    <row r="45" spans="1:8" ht="16.5" customHeight="1">
      <c r="A45" s="49">
        <v>34</v>
      </c>
      <c r="B45" s="55" t="s">
        <v>110</v>
      </c>
      <c r="C45" s="50">
        <f>+'2.'!C45+'3.'!C45</f>
        <v>92969952</v>
      </c>
      <c r="D45" s="50">
        <f>+'2.'!D45+'3.'!D45</f>
        <v>0</v>
      </c>
      <c r="E45" s="50">
        <f>+'2.'!E45+'3.'!E45</f>
        <v>0</v>
      </c>
      <c r="F45" s="50">
        <f>+'2.'!F45+'3.'!F45</f>
        <v>0</v>
      </c>
      <c r="G45" s="50">
        <f>+'2.'!G45+'3.'!G45</f>
        <v>69975323</v>
      </c>
      <c r="H45" s="48">
        <f>+'2.'!H45+'3.'!H45</f>
        <v>69975323</v>
      </c>
    </row>
    <row r="46" spans="1:8" ht="15.75">
      <c r="A46" s="49">
        <v>35</v>
      </c>
      <c r="B46" s="47" t="s">
        <v>111</v>
      </c>
      <c r="C46" s="50">
        <f>+'2.'!C46+'3.'!C46</f>
        <v>3648417</v>
      </c>
      <c r="D46" s="50">
        <f>+'2.'!D46+'3.'!D46</f>
        <v>0</v>
      </c>
      <c r="E46" s="50">
        <f>+'2.'!E46+'3.'!E46</f>
        <v>0</v>
      </c>
      <c r="F46" s="50">
        <f>+'2.'!F46+'3.'!F46</f>
        <v>0</v>
      </c>
      <c r="G46" s="50">
        <f>+'2.'!G46+'3.'!G46</f>
        <v>1148417</v>
      </c>
      <c r="H46" s="48">
        <f>+'2.'!H46+'3.'!H46</f>
        <v>1148417</v>
      </c>
    </row>
    <row r="47" spans="1:8" ht="15.75">
      <c r="A47" s="49">
        <v>36</v>
      </c>
      <c r="B47" s="47" t="s">
        <v>112</v>
      </c>
      <c r="C47" s="50">
        <f>+'2.'!C47+'3.'!C47</f>
        <v>100476001</v>
      </c>
      <c r="D47" s="50">
        <f>+'2.'!D47+'3.'!D47</f>
        <v>0</v>
      </c>
      <c r="E47" s="50">
        <f>+'2.'!E47+'3.'!E47</f>
        <v>0</v>
      </c>
      <c r="F47" s="50">
        <f>+'2.'!F47+'3.'!F47</f>
        <v>0</v>
      </c>
      <c r="G47" s="50">
        <f>+'2.'!G47+'3.'!G47</f>
        <v>72087950</v>
      </c>
      <c r="H47" s="48">
        <f>+'2.'!H47+'3.'!H47</f>
        <v>72087950</v>
      </c>
    </row>
    <row r="48" spans="1:8" ht="16.5" thickBot="1">
      <c r="A48" s="228">
        <v>37</v>
      </c>
      <c r="B48" s="229" t="s">
        <v>92</v>
      </c>
      <c r="C48" s="234">
        <f aca="true" t="shared" si="4" ref="C48:H48">+C47</f>
        <v>100476001</v>
      </c>
      <c r="D48" s="234">
        <f t="shared" si="4"/>
        <v>0</v>
      </c>
      <c r="E48" s="234">
        <f t="shared" si="4"/>
        <v>0</v>
      </c>
      <c r="F48" s="234">
        <f t="shared" si="4"/>
        <v>0</v>
      </c>
      <c r="G48" s="234">
        <f t="shared" si="4"/>
        <v>72087950</v>
      </c>
      <c r="H48" s="230">
        <f t="shared" si="4"/>
        <v>72087950</v>
      </c>
    </row>
    <row r="50" spans="2:7" ht="15.75">
      <c r="B50" s="1" t="s">
        <v>210</v>
      </c>
      <c r="C50" s="56">
        <f>'2.'!C50</f>
        <v>44926</v>
      </c>
      <c r="D50" s="145">
        <f>'2.'!D50</f>
        <v>45291</v>
      </c>
      <c r="E50" s="2"/>
      <c r="F50" s="2"/>
      <c r="G50" s="2"/>
    </row>
    <row r="51" spans="2:7" ht="15.75">
      <c r="B51" s="3" t="s">
        <v>89</v>
      </c>
      <c r="C51" s="68">
        <f>'2.'!C51</f>
        <v>68613629</v>
      </c>
      <c r="D51" s="135">
        <f>'2.'!D51</f>
        <v>68613629</v>
      </c>
      <c r="E51" s="2"/>
      <c r="F51" s="2"/>
      <c r="G51" s="2"/>
    </row>
    <row r="52" spans="2:7" ht="15.75">
      <c r="B52" s="3" t="s">
        <v>90</v>
      </c>
      <c r="C52" s="68">
        <f>'2.'!C52+'3.'!C51</f>
        <v>73845749</v>
      </c>
      <c r="D52" s="135">
        <f>'2.'!D52+'3.'!D51</f>
        <v>101644543</v>
      </c>
      <c r="E52" s="2"/>
      <c r="F52" s="2"/>
      <c r="G52" s="2"/>
    </row>
    <row r="53" spans="2:8" ht="15.75">
      <c r="B53" s="17" t="s">
        <v>25</v>
      </c>
      <c r="C53" s="12">
        <f>SUM(C51:C52)</f>
        <v>142459378</v>
      </c>
      <c r="D53" s="136">
        <f>SUM(D51:D52)</f>
        <v>170258172</v>
      </c>
      <c r="E53" s="14"/>
      <c r="F53" s="14"/>
      <c r="G53" s="14"/>
      <c r="H53" s="1"/>
    </row>
    <row r="54" spans="4:7" ht="15.75">
      <c r="D54" s="2"/>
      <c r="E54" s="2"/>
      <c r="F54" s="2"/>
      <c r="G54" s="2"/>
    </row>
    <row r="55" spans="2:8" ht="15.75">
      <c r="B55" s="323" t="s">
        <v>255</v>
      </c>
      <c r="C55" s="323"/>
      <c r="D55" s="323"/>
      <c r="E55" s="146"/>
      <c r="F55" s="146"/>
      <c r="G55" s="146"/>
      <c r="H55" s="137"/>
    </row>
    <row r="56" spans="2:8" ht="15.75">
      <c r="B56" s="323" t="s">
        <v>256</v>
      </c>
      <c r="C56" s="323"/>
      <c r="D56" s="323"/>
      <c r="E56" s="323"/>
      <c r="F56" s="323"/>
      <c r="G56" s="323"/>
      <c r="H56" s="323"/>
    </row>
    <row r="59" ht="15.75">
      <c r="G59" s="15"/>
    </row>
  </sheetData>
  <sheetProtection/>
  <mergeCells count="13">
    <mergeCell ref="A10:H10"/>
    <mergeCell ref="A43:H43"/>
    <mergeCell ref="B55:D55"/>
    <mergeCell ref="B56:H56"/>
    <mergeCell ref="A1:H1"/>
    <mergeCell ref="A3:H3"/>
    <mergeCell ref="A4:H4"/>
    <mergeCell ref="A5:H5"/>
    <mergeCell ref="A2:H2"/>
    <mergeCell ref="A8:A9"/>
    <mergeCell ref="B8:B9"/>
    <mergeCell ref="C8:C9"/>
    <mergeCell ref="D8:H8"/>
  </mergeCells>
  <printOptions horizontalCentered="1"/>
  <pageMargins left="0.5118110236220472" right="0.5118110236220472" top="0.3937007874015748" bottom="0.35433070866141736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57421875" style="3" customWidth="1"/>
    <col min="2" max="2" width="35.57421875" style="3" customWidth="1"/>
    <col min="3" max="3" width="13.57421875" style="3" customWidth="1"/>
    <col min="4" max="4" width="13.7109375" style="19" customWidth="1"/>
    <col min="5" max="5" width="13.8515625" style="19" customWidth="1"/>
    <col min="6" max="6" width="11.57421875" style="19" customWidth="1"/>
    <col min="7" max="9" width="12.7109375" style="3" customWidth="1"/>
    <col min="10" max="16384" width="9.140625" style="3" customWidth="1"/>
  </cols>
  <sheetData>
    <row r="1" spans="1:9" ht="15" customHeight="1">
      <c r="A1" s="1"/>
      <c r="C1" s="1"/>
      <c r="D1" s="17"/>
      <c r="E1" s="324" t="s">
        <v>132</v>
      </c>
      <c r="F1" s="324"/>
      <c r="G1" s="324"/>
      <c r="H1" s="324"/>
      <c r="I1" s="324"/>
    </row>
    <row r="2" spans="1:6" ht="15" customHeight="1">
      <c r="A2" s="1"/>
      <c r="C2" s="1"/>
      <c r="D2" s="17"/>
      <c r="E2" s="17"/>
      <c r="F2" s="17"/>
    </row>
    <row r="3" spans="1:9" ht="15" customHeight="1">
      <c r="A3" s="326" t="s">
        <v>218</v>
      </c>
      <c r="B3" s="326"/>
      <c r="C3" s="326"/>
      <c r="D3" s="326"/>
      <c r="E3" s="326"/>
      <c r="F3" s="326"/>
      <c r="G3" s="326"/>
      <c r="H3" s="326"/>
      <c r="I3" s="326"/>
    </row>
    <row r="4" spans="1:9" ht="15" customHeight="1">
      <c r="A4" s="326" t="s">
        <v>37</v>
      </c>
      <c r="B4" s="326"/>
      <c r="C4" s="326"/>
      <c r="D4" s="326"/>
      <c r="E4" s="326"/>
      <c r="F4" s="326"/>
      <c r="G4" s="326"/>
      <c r="H4" s="326"/>
      <c r="I4" s="326"/>
    </row>
    <row r="5" spans="1:9" ht="15" customHeight="1">
      <c r="A5" s="326" t="s">
        <v>222</v>
      </c>
      <c r="B5" s="326"/>
      <c r="C5" s="326"/>
      <c r="D5" s="326"/>
      <c r="E5" s="326"/>
      <c r="F5" s="326"/>
      <c r="G5" s="326"/>
      <c r="H5" s="326"/>
      <c r="I5" s="326"/>
    </row>
    <row r="6" spans="1:9" ht="15" customHeight="1">
      <c r="A6" s="344"/>
      <c r="B6" s="344"/>
      <c r="C6" s="344"/>
      <c r="D6" s="344"/>
      <c r="E6" s="344"/>
      <c r="F6" s="344"/>
      <c r="G6" s="344"/>
      <c r="H6" s="344"/>
      <c r="I6" s="344"/>
    </row>
    <row r="7" spans="1:6" ht="15.75" customHeight="1" thickBot="1">
      <c r="A7" s="28"/>
      <c r="B7" s="29"/>
      <c r="C7" s="28"/>
      <c r="D7" s="17"/>
      <c r="E7" s="17"/>
      <c r="F7" s="17"/>
    </row>
    <row r="8" spans="1:9" ht="30" customHeight="1">
      <c r="A8" s="345" t="s">
        <v>9</v>
      </c>
      <c r="B8" s="347" t="s">
        <v>196</v>
      </c>
      <c r="C8" s="347" t="s">
        <v>38</v>
      </c>
      <c r="D8" s="349"/>
      <c r="E8" s="349"/>
      <c r="F8" s="350" t="s">
        <v>234</v>
      </c>
      <c r="G8" s="352" t="s">
        <v>197</v>
      </c>
      <c r="H8" s="352"/>
      <c r="I8" s="353"/>
    </row>
    <row r="9" spans="1:9" ht="36" customHeight="1" thickBot="1">
      <c r="A9" s="346"/>
      <c r="B9" s="348"/>
      <c r="C9" s="306" t="s">
        <v>39</v>
      </c>
      <c r="D9" s="306" t="s">
        <v>40</v>
      </c>
      <c r="E9" s="306" t="s">
        <v>41</v>
      </c>
      <c r="F9" s="351"/>
      <c r="G9" s="321" t="s">
        <v>208</v>
      </c>
      <c r="H9" s="306" t="s">
        <v>214</v>
      </c>
      <c r="I9" s="322" t="s">
        <v>217</v>
      </c>
    </row>
    <row r="10" spans="1:9" ht="24.75" customHeight="1">
      <c r="A10" s="177" t="s">
        <v>1</v>
      </c>
      <c r="B10" s="307" t="s">
        <v>205</v>
      </c>
      <c r="C10" s="178">
        <f>F10+G10+H10+I10</f>
        <v>86074</v>
      </c>
      <c r="D10" s="179">
        <v>43678</v>
      </c>
      <c r="E10" s="179">
        <v>45138</v>
      </c>
      <c r="F10" s="317">
        <v>86074</v>
      </c>
      <c r="G10" s="313">
        <v>0</v>
      </c>
      <c r="H10" s="283">
        <v>0</v>
      </c>
      <c r="I10" s="284">
        <v>0</v>
      </c>
    </row>
    <row r="11" spans="1:9" ht="24.75" customHeight="1">
      <c r="A11" s="180" t="s">
        <v>2</v>
      </c>
      <c r="B11" s="152" t="s">
        <v>206</v>
      </c>
      <c r="C11" s="308">
        <f aca="true" t="shared" si="0" ref="C11:C18">F11+G11+H11+I11</f>
        <v>142602</v>
      </c>
      <c r="D11" s="151">
        <v>43678</v>
      </c>
      <c r="E11" s="151">
        <v>45138</v>
      </c>
      <c r="F11" s="318">
        <v>142602</v>
      </c>
      <c r="G11" s="314">
        <v>0</v>
      </c>
      <c r="H11" s="183">
        <v>0</v>
      </c>
      <c r="I11" s="184">
        <v>0</v>
      </c>
    </row>
    <row r="12" spans="1:9" ht="24.75" customHeight="1">
      <c r="A12" s="180" t="s">
        <v>4</v>
      </c>
      <c r="B12" s="152" t="s">
        <v>246</v>
      </c>
      <c r="C12" s="308">
        <f t="shared" si="0"/>
        <v>3856999</v>
      </c>
      <c r="D12" s="151">
        <v>44986</v>
      </c>
      <c r="E12" s="151">
        <v>46446</v>
      </c>
      <c r="F12" s="319">
        <v>783008</v>
      </c>
      <c r="G12" s="185">
        <v>972507</v>
      </c>
      <c r="H12" s="185">
        <v>972507</v>
      </c>
      <c r="I12" s="182">
        <v>1128977</v>
      </c>
    </row>
    <row r="13" spans="1:9" ht="24.75" customHeight="1">
      <c r="A13" s="180" t="s">
        <v>5</v>
      </c>
      <c r="B13" s="152" t="s">
        <v>247</v>
      </c>
      <c r="C13" s="308">
        <f t="shared" si="0"/>
        <v>3938224</v>
      </c>
      <c r="D13" s="151">
        <v>44986</v>
      </c>
      <c r="E13" s="151">
        <v>46446</v>
      </c>
      <c r="F13" s="318">
        <v>691897</v>
      </c>
      <c r="G13" s="185">
        <v>1037907</v>
      </c>
      <c r="H13" s="185">
        <v>1037907</v>
      </c>
      <c r="I13" s="186">
        <v>1170513</v>
      </c>
    </row>
    <row r="14" spans="1:9" ht="24.75" customHeight="1">
      <c r="A14" s="180" t="s">
        <v>7</v>
      </c>
      <c r="B14" s="152" t="s">
        <v>248</v>
      </c>
      <c r="C14" s="308">
        <f t="shared" si="0"/>
        <v>4364000</v>
      </c>
      <c r="D14" s="151">
        <v>44986</v>
      </c>
      <c r="E14" s="151">
        <v>46446</v>
      </c>
      <c r="F14" s="318">
        <v>676300</v>
      </c>
      <c r="G14" s="185">
        <v>1220964</v>
      </c>
      <c r="H14" s="185">
        <v>1245772</v>
      </c>
      <c r="I14" s="186">
        <v>1220964</v>
      </c>
    </row>
    <row r="15" spans="1:9" ht="24.75" customHeight="1">
      <c r="A15" s="180" t="s">
        <v>19</v>
      </c>
      <c r="B15" s="152" t="s">
        <v>249</v>
      </c>
      <c r="C15" s="308">
        <f t="shared" si="0"/>
        <v>3510001</v>
      </c>
      <c r="D15" s="151">
        <v>44986</v>
      </c>
      <c r="E15" s="151">
        <v>46446</v>
      </c>
      <c r="F15" s="318">
        <v>576246</v>
      </c>
      <c r="G15" s="185">
        <v>946474</v>
      </c>
      <c r="H15" s="185">
        <v>946474</v>
      </c>
      <c r="I15" s="186">
        <v>1040807</v>
      </c>
    </row>
    <row r="16" spans="1:9" ht="24.75" customHeight="1">
      <c r="A16" s="180" t="s">
        <v>20</v>
      </c>
      <c r="B16" s="152" t="s">
        <v>250</v>
      </c>
      <c r="C16" s="308">
        <f t="shared" si="0"/>
        <v>3666802</v>
      </c>
      <c r="D16" s="151">
        <v>44986</v>
      </c>
      <c r="E16" s="151">
        <v>46081</v>
      </c>
      <c r="F16" s="318">
        <v>593339</v>
      </c>
      <c r="G16" s="185">
        <v>1561157</v>
      </c>
      <c r="H16" s="185">
        <v>1512306</v>
      </c>
      <c r="I16" s="282">
        <v>0</v>
      </c>
    </row>
    <row r="17" spans="1:9" ht="24.75" customHeight="1">
      <c r="A17" s="180" t="s">
        <v>21</v>
      </c>
      <c r="B17" s="152" t="s">
        <v>251</v>
      </c>
      <c r="C17" s="181">
        <f>F17+G17+H17+I17</f>
        <v>4127613</v>
      </c>
      <c r="D17" s="151">
        <v>44927</v>
      </c>
      <c r="E17" s="151">
        <v>45291</v>
      </c>
      <c r="F17" s="318">
        <v>4127613</v>
      </c>
      <c r="G17" s="315">
        <v>0</v>
      </c>
      <c r="H17" s="185">
        <v>0</v>
      </c>
      <c r="I17" s="186">
        <v>0</v>
      </c>
    </row>
    <row r="18" spans="1:9" ht="24.75" customHeight="1" thickBot="1">
      <c r="A18" s="309" t="s">
        <v>24</v>
      </c>
      <c r="B18" s="310" t="s">
        <v>252</v>
      </c>
      <c r="C18" s="311">
        <f t="shared" si="0"/>
        <v>459302</v>
      </c>
      <c r="D18" s="312">
        <v>44682</v>
      </c>
      <c r="E18" s="312">
        <v>45230</v>
      </c>
      <c r="F18" s="320">
        <v>459302</v>
      </c>
      <c r="G18" s="316">
        <v>0</v>
      </c>
      <c r="H18" s="280">
        <v>0</v>
      </c>
      <c r="I18" s="281">
        <v>0</v>
      </c>
    </row>
    <row r="19" spans="1:9" s="114" customFormat="1" ht="24.75" customHeight="1" thickBot="1">
      <c r="A19" s="215"/>
      <c r="B19" s="216" t="s">
        <v>25</v>
      </c>
      <c r="C19" s="217">
        <f>SUM(C10:C18)</f>
        <v>24151617</v>
      </c>
      <c r="D19" s="218"/>
      <c r="E19" s="218"/>
      <c r="F19" s="217">
        <f>SUM(F10:F18)</f>
        <v>8136381</v>
      </c>
      <c r="G19" s="217">
        <f>SUM(G10:G18)</f>
        <v>5739009</v>
      </c>
      <c r="H19" s="217">
        <f>SUM(H10:H18)</f>
        <v>5714966</v>
      </c>
      <c r="I19" s="305">
        <f>SUM(I10:I18)</f>
        <v>4561261</v>
      </c>
    </row>
    <row r="20" spans="1:9" ht="15" customHeight="1">
      <c r="A20" s="17"/>
      <c r="B20" s="17"/>
      <c r="C20" s="17"/>
      <c r="D20" s="17"/>
      <c r="E20" s="17"/>
      <c r="F20" s="17"/>
      <c r="G20" s="17"/>
      <c r="H20" s="17"/>
      <c r="I20" s="4"/>
    </row>
  </sheetData>
  <sheetProtection/>
  <mergeCells count="10">
    <mergeCell ref="E1:I1"/>
    <mergeCell ref="A3:I3"/>
    <mergeCell ref="A4:I4"/>
    <mergeCell ref="A5:I5"/>
    <mergeCell ref="A6:I6"/>
    <mergeCell ref="A8:A9"/>
    <mergeCell ref="B8:B9"/>
    <mergeCell ref="C8:E8"/>
    <mergeCell ref="F8:F9"/>
    <mergeCell ref="G8:I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140625" style="141" customWidth="1"/>
    <col min="2" max="2" width="76.57421875" style="141" customWidth="1"/>
    <col min="3" max="3" width="13.8515625" style="141" customWidth="1"/>
    <col min="4" max="4" width="13.421875" style="141" customWidth="1"/>
    <col min="5" max="5" width="13.7109375" style="141" customWidth="1"/>
    <col min="6" max="16384" width="9.140625" style="141" customWidth="1"/>
  </cols>
  <sheetData>
    <row r="1" spans="1:6" s="138" customFormat="1" ht="15.75" customHeight="1">
      <c r="A1" s="354" t="s">
        <v>130</v>
      </c>
      <c r="B1" s="354"/>
      <c r="C1" s="354"/>
      <c r="D1" s="354"/>
      <c r="E1" s="354"/>
      <c r="F1" s="38"/>
    </row>
    <row r="2" spans="1:6" s="138" customFormat="1" ht="15.75" customHeight="1">
      <c r="A2" s="18"/>
      <c r="B2" s="18"/>
      <c r="C2" s="18"/>
      <c r="D2" s="18"/>
      <c r="E2" s="18"/>
      <c r="F2" s="18"/>
    </row>
    <row r="3" spans="1:6" s="138" customFormat="1" ht="15.75" customHeight="1">
      <c r="A3" s="325" t="s">
        <v>218</v>
      </c>
      <c r="B3" s="325"/>
      <c r="C3" s="325"/>
      <c r="D3" s="325"/>
      <c r="E3" s="325"/>
      <c r="F3" s="39"/>
    </row>
    <row r="4" spans="1:6" s="138" customFormat="1" ht="15.75" customHeight="1">
      <c r="A4" s="325" t="s">
        <v>87</v>
      </c>
      <c r="B4" s="325"/>
      <c r="C4" s="325"/>
      <c r="D4" s="325"/>
      <c r="E4" s="325"/>
      <c r="F4" s="39"/>
    </row>
    <row r="5" spans="1:6" s="138" customFormat="1" ht="15.75" customHeight="1">
      <c r="A5" s="326" t="s">
        <v>222</v>
      </c>
      <c r="B5" s="326"/>
      <c r="C5" s="326"/>
      <c r="D5" s="326"/>
      <c r="E5" s="326"/>
      <c r="F5" s="9"/>
    </row>
    <row r="6" spans="1:6" s="138" customFormat="1" ht="15.75" customHeight="1">
      <c r="A6" s="326"/>
      <c r="B6" s="326"/>
      <c r="C6" s="326"/>
      <c r="D6" s="326"/>
      <c r="E6" s="9"/>
      <c r="F6" s="9"/>
    </row>
    <row r="7" spans="1:5" s="138" customFormat="1" ht="15.75" customHeight="1" thickBot="1">
      <c r="A7" s="357" t="s">
        <v>209</v>
      </c>
      <c r="B7" s="357"/>
      <c r="C7" s="357"/>
      <c r="D7" s="357"/>
      <c r="E7" s="357"/>
    </row>
    <row r="8" spans="1:5" s="138" customFormat="1" ht="56.25" customHeight="1" thickBot="1">
      <c r="A8" s="210" t="s">
        <v>9</v>
      </c>
      <c r="B8" s="211" t="s">
        <v>46</v>
      </c>
      <c r="C8" s="211" t="s">
        <v>47</v>
      </c>
      <c r="D8" s="211" t="s">
        <v>223</v>
      </c>
      <c r="E8" s="212" t="s">
        <v>88</v>
      </c>
    </row>
    <row r="9" spans="1:5" s="167" customFormat="1" ht="26.25" customHeight="1">
      <c r="A9" s="162" t="s">
        <v>1</v>
      </c>
      <c r="B9" s="163" t="s">
        <v>257</v>
      </c>
      <c r="C9" s="164">
        <v>100</v>
      </c>
      <c r="D9" s="165">
        <v>16300000</v>
      </c>
      <c r="E9" s="166">
        <v>0</v>
      </c>
    </row>
    <row r="10" spans="1:5" s="168" customFormat="1" ht="25.5" customHeight="1" thickBot="1">
      <c r="A10" s="355" t="s">
        <v>48</v>
      </c>
      <c r="B10" s="356"/>
      <c r="C10" s="356"/>
      <c r="D10" s="213">
        <f>SUM(D9:D9)</f>
        <v>16300000</v>
      </c>
      <c r="E10" s="214">
        <f>SUM(E9:E9)</f>
        <v>0</v>
      </c>
    </row>
    <row r="11" spans="1:5" s="138" customFormat="1" ht="15.75" customHeight="1">
      <c r="A11" s="40"/>
      <c r="B11" s="41"/>
      <c r="C11" s="139"/>
      <c r="D11" s="42"/>
      <c r="E11" s="140"/>
    </row>
    <row r="12" spans="1:5" s="138" customFormat="1" ht="15.75" customHeight="1">
      <c r="A12" s="40"/>
      <c r="B12" s="41"/>
      <c r="C12" s="139"/>
      <c r="D12" s="42"/>
      <c r="E12" s="140"/>
    </row>
    <row r="13" spans="1:5" s="138" customFormat="1" ht="30.75" customHeight="1">
      <c r="A13" s="360" t="s">
        <v>224</v>
      </c>
      <c r="B13" s="360"/>
      <c r="C13" s="360"/>
      <c r="D13" s="360"/>
      <c r="E13" s="360"/>
    </row>
    <row r="14" ht="15.75" customHeight="1"/>
    <row r="15" ht="15.75" customHeight="1"/>
    <row r="16" spans="1:5" ht="15.75">
      <c r="A16" s="358"/>
      <c r="B16" s="358"/>
      <c r="C16" s="358"/>
      <c r="D16" s="358"/>
      <c r="E16" s="358"/>
    </row>
    <row r="17" spans="1:5" ht="15.75">
      <c r="A17" s="358"/>
      <c r="B17" s="358"/>
      <c r="C17" s="358"/>
      <c r="D17" s="358"/>
      <c r="E17" s="358"/>
    </row>
    <row r="18" spans="1:5" ht="15.75" customHeight="1">
      <c r="A18" s="359"/>
      <c r="B18" s="359"/>
      <c r="C18" s="359"/>
      <c r="D18" s="359"/>
      <c r="E18" s="359"/>
    </row>
    <row r="19" spans="1:5" ht="15.75">
      <c r="A19" s="359"/>
      <c r="B19" s="359"/>
      <c r="C19" s="359"/>
      <c r="D19" s="359"/>
      <c r="E19" s="359"/>
    </row>
    <row r="21" spans="1:5" ht="15.75">
      <c r="A21" s="358"/>
      <c r="B21" s="358"/>
      <c r="C21" s="358"/>
      <c r="D21" s="358"/>
      <c r="E21" s="358"/>
    </row>
  </sheetData>
  <sheetProtection/>
  <mergeCells count="12">
    <mergeCell ref="A18:E19"/>
    <mergeCell ref="A21:E21"/>
    <mergeCell ref="A13:E13"/>
    <mergeCell ref="A3:E3"/>
    <mergeCell ref="A4:E4"/>
    <mergeCell ref="A5:E5"/>
    <mergeCell ref="A1:E1"/>
    <mergeCell ref="A10:C10"/>
    <mergeCell ref="A6:D6"/>
    <mergeCell ref="A7:E7"/>
    <mergeCell ref="A16:E16"/>
    <mergeCell ref="A17:E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57421875" style="3" customWidth="1"/>
    <col min="2" max="2" width="89.140625" style="3" customWidth="1"/>
    <col min="3" max="3" width="9.7109375" style="3" customWidth="1"/>
    <col min="4" max="4" width="4.140625" style="3" customWidth="1"/>
    <col min="5" max="5" width="4.7109375" style="3" customWidth="1"/>
    <col min="6" max="6" width="18.7109375" style="3" customWidth="1"/>
    <col min="7" max="16384" width="9.140625" style="3" customWidth="1"/>
  </cols>
  <sheetData>
    <row r="1" spans="1:6" ht="15" customHeight="1">
      <c r="A1" s="324" t="s">
        <v>133</v>
      </c>
      <c r="B1" s="324"/>
      <c r="C1" s="324"/>
      <c r="D1" s="324"/>
      <c r="E1" s="324"/>
      <c r="F1" s="324"/>
    </row>
    <row r="2" spans="1:6" ht="15" customHeight="1">
      <c r="A2" s="1"/>
      <c r="E2" s="1"/>
      <c r="F2" s="4"/>
    </row>
    <row r="3" spans="1:6" ht="15" customHeight="1">
      <c r="A3" s="326" t="s">
        <v>218</v>
      </c>
      <c r="B3" s="385"/>
      <c r="C3" s="385"/>
      <c r="D3" s="385"/>
      <c r="E3" s="385"/>
      <c r="F3" s="385"/>
    </row>
    <row r="4" spans="1:6" ht="15" customHeight="1">
      <c r="A4" s="326" t="s">
        <v>28</v>
      </c>
      <c r="B4" s="386"/>
      <c r="C4" s="386"/>
      <c r="D4" s="386"/>
      <c r="E4" s="386"/>
      <c r="F4" s="386"/>
    </row>
    <row r="5" spans="1:17" ht="15" customHeight="1">
      <c r="A5" s="326" t="s">
        <v>222</v>
      </c>
      <c r="B5" s="326"/>
      <c r="C5" s="326"/>
      <c r="D5" s="326"/>
      <c r="E5" s="326"/>
      <c r="F5" s="326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6" ht="15" customHeight="1">
      <c r="A6" s="17"/>
      <c r="B6" s="16"/>
      <c r="C6" s="16"/>
      <c r="D6" s="16"/>
      <c r="E6" s="16"/>
      <c r="F6" s="16"/>
    </row>
    <row r="7" spans="1:6" ht="15.75" customHeight="1" thickBot="1">
      <c r="A7" s="28"/>
      <c r="B7" s="29"/>
      <c r="C7" s="29"/>
      <c r="D7" s="29"/>
      <c r="E7" s="28"/>
      <c r="F7" s="4" t="s">
        <v>209</v>
      </c>
    </row>
    <row r="8" spans="1:6" ht="15" customHeight="1">
      <c r="A8" s="361" t="s">
        <v>9</v>
      </c>
      <c r="B8" s="363" t="s">
        <v>29</v>
      </c>
      <c r="C8" s="365" t="s">
        <v>30</v>
      </c>
      <c r="D8" s="366"/>
      <c r="E8" s="367"/>
      <c r="F8" s="371" t="s">
        <v>31</v>
      </c>
    </row>
    <row r="9" spans="1:6" ht="27.75" customHeight="1" thickBot="1">
      <c r="A9" s="362"/>
      <c r="B9" s="364"/>
      <c r="C9" s="368"/>
      <c r="D9" s="369"/>
      <c r="E9" s="370"/>
      <c r="F9" s="372"/>
    </row>
    <row r="10" spans="1:6" ht="24.75" customHeight="1">
      <c r="A10" s="30" t="s">
        <v>1</v>
      </c>
      <c r="B10" s="31" t="s">
        <v>258</v>
      </c>
      <c r="C10" s="376"/>
      <c r="D10" s="377"/>
      <c r="E10" s="377"/>
      <c r="F10" s="32">
        <f>D10*E10/1000*12</f>
        <v>0</v>
      </c>
    </row>
    <row r="11" spans="1:6" ht="24.75" customHeight="1">
      <c r="A11" s="10" t="s">
        <v>2</v>
      </c>
      <c r="B11" s="11" t="s">
        <v>32</v>
      </c>
      <c r="C11" s="378"/>
      <c r="D11" s="379"/>
      <c r="E11" s="380"/>
      <c r="F11" s="33">
        <f>D11*E11/1000*12</f>
        <v>0</v>
      </c>
    </row>
    <row r="12" spans="1:6" ht="24.75" customHeight="1">
      <c r="A12" s="30" t="s">
        <v>4</v>
      </c>
      <c r="B12" s="34" t="s">
        <v>33</v>
      </c>
      <c r="C12" s="378"/>
      <c r="D12" s="381"/>
      <c r="E12" s="382"/>
      <c r="F12" s="35">
        <v>0</v>
      </c>
    </row>
    <row r="13" spans="1:6" ht="24.75" customHeight="1">
      <c r="A13" s="10" t="s">
        <v>5</v>
      </c>
      <c r="B13" s="34" t="s">
        <v>34</v>
      </c>
      <c r="C13" s="378"/>
      <c r="D13" s="381"/>
      <c r="E13" s="382"/>
      <c r="F13" s="35">
        <v>0</v>
      </c>
    </row>
    <row r="14" spans="1:6" ht="24.75" customHeight="1" thickBot="1">
      <c r="A14" s="30" t="s">
        <v>7</v>
      </c>
      <c r="B14" s="36" t="s">
        <v>35</v>
      </c>
      <c r="C14" s="383"/>
      <c r="D14" s="384"/>
      <c r="E14" s="384"/>
      <c r="F14" s="35">
        <f>D14*E14/1000*12</f>
        <v>0</v>
      </c>
    </row>
    <row r="15" spans="1:6" ht="24.75" customHeight="1" thickBot="1">
      <c r="A15" s="373" t="s">
        <v>36</v>
      </c>
      <c r="B15" s="374"/>
      <c r="C15" s="374"/>
      <c r="D15" s="374"/>
      <c r="E15" s="375"/>
      <c r="F15" s="209">
        <f>SUM(F10:F14)</f>
        <v>0</v>
      </c>
    </row>
    <row r="16" ht="15" customHeight="1">
      <c r="E16" s="15"/>
    </row>
    <row r="17" ht="15.75">
      <c r="E17" s="15"/>
    </row>
    <row r="18" ht="15.75">
      <c r="E18" s="15"/>
    </row>
    <row r="19" ht="15.75">
      <c r="E19" s="15"/>
    </row>
    <row r="20" ht="15.75">
      <c r="E20" s="15"/>
    </row>
    <row r="21" ht="15.75">
      <c r="E21" s="15"/>
    </row>
    <row r="22" ht="15.75">
      <c r="E22" s="15"/>
    </row>
    <row r="23" ht="15.75">
      <c r="E23" s="15"/>
    </row>
    <row r="24" ht="15.75">
      <c r="E24" s="15"/>
    </row>
    <row r="25" ht="15.75">
      <c r="E25" s="15"/>
    </row>
    <row r="26" ht="15.75">
      <c r="E26" s="15"/>
    </row>
    <row r="27" ht="15.75">
      <c r="E27" s="15"/>
    </row>
    <row r="28" ht="15.75">
      <c r="E28" s="15"/>
    </row>
    <row r="29" ht="15.75">
      <c r="E29" s="15"/>
    </row>
    <row r="30" ht="15.75">
      <c r="E30" s="15"/>
    </row>
    <row r="31" ht="15.75">
      <c r="E31" s="15"/>
    </row>
  </sheetData>
  <sheetProtection/>
  <mergeCells count="14">
    <mergeCell ref="C14:E14"/>
    <mergeCell ref="A3:F3"/>
    <mergeCell ref="A4:F4"/>
    <mergeCell ref="A5:F5"/>
    <mergeCell ref="A8:A9"/>
    <mergeCell ref="B8:B9"/>
    <mergeCell ref="C8:E9"/>
    <mergeCell ref="F8:F9"/>
    <mergeCell ref="A15:E15"/>
    <mergeCell ref="A1:F1"/>
    <mergeCell ref="C10:E10"/>
    <mergeCell ref="C11:E11"/>
    <mergeCell ref="C12:E12"/>
    <mergeCell ref="C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2"/>
  <sheetViews>
    <sheetView zoomScalePageLayoutView="0" workbookViewId="0" topLeftCell="A13">
      <selection activeCell="T21" sqref="T21"/>
    </sheetView>
  </sheetViews>
  <sheetFormatPr defaultColWidth="9.140625" defaultRowHeight="12.75"/>
  <cols>
    <col min="1" max="1" width="5.57421875" style="60" customWidth="1"/>
    <col min="2" max="2" width="4.28125" style="60" customWidth="1"/>
    <col min="3" max="3" width="3.7109375" style="2" customWidth="1"/>
    <col min="4" max="4" width="44.57421875" style="2" customWidth="1"/>
    <col min="5" max="5" width="14.140625" style="2" customWidth="1"/>
    <col min="6" max="6" width="13.28125" style="2" customWidth="1"/>
    <col min="7" max="7" width="12.8515625" style="61" customWidth="1"/>
    <col min="8" max="8" width="6.57421875" style="62" customWidth="1"/>
    <col min="9" max="9" width="4.28125" style="62" customWidth="1"/>
    <col min="10" max="10" width="3.7109375" style="62" customWidth="1"/>
    <col min="11" max="11" width="42.421875" style="2" customWidth="1"/>
    <col min="12" max="12" width="14.28125" style="2" customWidth="1"/>
    <col min="13" max="13" width="12.140625" style="2" customWidth="1"/>
    <col min="14" max="14" width="12.57421875" style="61" customWidth="1"/>
    <col min="15" max="16384" width="9.140625" style="2" customWidth="1"/>
  </cols>
  <sheetData>
    <row r="1" spans="11:16" ht="14.25">
      <c r="K1" s="435" t="s">
        <v>134</v>
      </c>
      <c r="L1" s="435"/>
      <c r="M1" s="435"/>
      <c r="N1" s="435"/>
      <c r="O1" s="76"/>
      <c r="P1" s="76"/>
    </row>
    <row r="2" spans="11:16" ht="14.25">
      <c r="K2" s="77"/>
      <c r="L2" s="77"/>
      <c r="M2" s="77"/>
      <c r="N2" s="77"/>
      <c r="O2" s="76"/>
      <c r="P2" s="76"/>
    </row>
    <row r="3" spans="1:17" ht="15.75" customHeight="1">
      <c r="A3" s="326" t="s">
        <v>218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Q3" s="2" t="s">
        <v>135</v>
      </c>
    </row>
    <row r="4" spans="1:14" ht="15.75" customHeight="1">
      <c r="A4" s="326" t="s">
        <v>235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5.75" customHeight="1">
      <c r="A5" s="326" t="s">
        <v>222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4" ht="15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4:14" ht="15.75" customHeight="1" thickBot="1">
      <c r="D7" s="436"/>
      <c r="E7" s="436"/>
      <c r="F7" s="436"/>
      <c r="G7" s="436"/>
      <c r="H7" s="436"/>
      <c r="I7" s="436"/>
      <c r="J7" s="436"/>
      <c r="K7" s="436"/>
      <c r="L7" s="69"/>
      <c r="M7" s="69"/>
      <c r="N7" s="170" t="s">
        <v>209</v>
      </c>
    </row>
    <row r="8" spans="1:14" s="63" customFormat="1" ht="21.75" customHeight="1">
      <c r="A8" s="437" t="s">
        <v>115</v>
      </c>
      <c r="B8" s="438"/>
      <c r="C8" s="438"/>
      <c r="D8" s="438"/>
      <c r="E8" s="439"/>
      <c r="F8" s="439"/>
      <c r="G8" s="440"/>
      <c r="H8" s="441" t="s">
        <v>116</v>
      </c>
      <c r="I8" s="441"/>
      <c r="J8" s="441"/>
      <c r="K8" s="441"/>
      <c r="L8" s="441"/>
      <c r="M8" s="441"/>
      <c r="N8" s="442"/>
    </row>
    <row r="9" spans="1:14" s="63" customFormat="1" ht="41.25" customHeight="1" thickBot="1">
      <c r="A9" s="192" t="s">
        <v>136</v>
      </c>
      <c r="B9" s="193" t="s">
        <v>137</v>
      </c>
      <c r="C9" s="431"/>
      <c r="D9" s="432"/>
      <c r="E9" s="190" t="s">
        <v>211</v>
      </c>
      <c r="F9" s="190" t="s">
        <v>216</v>
      </c>
      <c r="G9" s="194" t="s">
        <v>240</v>
      </c>
      <c r="H9" s="192" t="s">
        <v>136</v>
      </c>
      <c r="I9" s="193" t="s">
        <v>137</v>
      </c>
      <c r="J9" s="433"/>
      <c r="K9" s="434"/>
      <c r="L9" s="190" t="s">
        <v>211</v>
      </c>
      <c r="M9" s="190" t="s">
        <v>216</v>
      </c>
      <c r="N9" s="194" t="s">
        <v>240</v>
      </c>
    </row>
    <row r="10" spans="1:14" s="64" customFormat="1" ht="18" customHeight="1">
      <c r="A10" s="409" t="s">
        <v>138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1"/>
    </row>
    <row r="11" spans="1:14" s="65" customFormat="1" ht="18" customHeight="1">
      <c r="A11" s="7" t="s">
        <v>0</v>
      </c>
      <c r="B11" s="412" t="s">
        <v>139</v>
      </c>
      <c r="C11" s="413"/>
      <c r="D11" s="414"/>
      <c r="E11" s="78">
        <f>E12+E13+E14+E15</f>
        <v>739969598</v>
      </c>
      <c r="F11" s="78">
        <f>F12+F13+F14+F15</f>
        <v>445199999</v>
      </c>
      <c r="G11" s="79">
        <f>G12+G13+G14+G15</f>
        <v>412617086</v>
      </c>
      <c r="H11" s="6" t="s">
        <v>0</v>
      </c>
      <c r="I11" s="415" t="s">
        <v>15</v>
      </c>
      <c r="J11" s="416"/>
      <c r="K11" s="417"/>
      <c r="L11" s="80">
        <f>L12+L13+L14+L15+L16</f>
        <v>987470879</v>
      </c>
      <c r="M11" s="80">
        <f>M12+M13+M14+M15+M16</f>
        <v>558977316</v>
      </c>
      <c r="N11" s="81">
        <f>N12+N13+N14+N15+N16</f>
        <v>518248675</v>
      </c>
    </row>
    <row r="12" spans="1:14" s="64" customFormat="1" ht="18" customHeight="1">
      <c r="A12" s="8"/>
      <c r="B12" s="82" t="s">
        <v>140</v>
      </c>
      <c r="C12" s="418" t="s">
        <v>117</v>
      </c>
      <c r="D12" s="419"/>
      <c r="E12" s="83">
        <v>613685856</v>
      </c>
      <c r="F12" s="274">
        <v>311100000</v>
      </c>
      <c r="G12" s="274">
        <v>311100000</v>
      </c>
      <c r="H12" s="5"/>
      <c r="I12" s="85" t="s">
        <v>141</v>
      </c>
      <c r="J12" s="430" t="s">
        <v>13</v>
      </c>
      <c r="K12" s="430"/>
      <c r="L12" s="86">
        <v>399212077</v>
      </c>
      <c r="M12" s="275">
        <v>339252168</v>
      </c>
      <c r="N12" s="278">
        <v>321323035</v>
      </c>
    </row>
    <row r="13" spans="1:14" s="64" customFormat="1" ht="18" customHeight="1">
      <c r="A13" s="8"/>
      <c r="B13" s="82" t="s">
        <v>142</v>
      </c>
      <c r="C13" s="418" t="s">
        <v>6</v>
      </c>
      <c r="D13" s="419"/>
      <c r="E13" s="83">
        <v>0</v>
      </c>
      <c r="F13" s="274">
        <v>0</v>
      </c>
      <c r="G13" s="274">
        <v>0</v>
      </c>
      <c r="H13" s="5"/>
      <c r="I13" s="85" t="s">
        <v>143</v>
      </c>
      <c r="J13" s="405" t="s">
        <v>14</v>
      </c>
      <c r="K13" s="405"/>
      <c r="L13" s="88">
        <v>61191465</v>
      </c>
      <c r="M13" s="277">
        <v>43889021</v>
      </c>
      <c r="N13" s="279">
        <v>41667450</v>
      </c>
    </row>
    <row r="14" spans="1:14" s="64" customFormat="1" ht="18" customHeight="1">
      <c r="A14" s="8"/>
      <c r="B14" s="82" t="s">
        <v>144</v>
      </c>
      <c r="C14" s="418" t="s">
        <v>23</v>
      </c>
      <c r="D14" s="419"/>
      <c r="E14" s="83">
        <v>840000</v>
      </c>
      <c r="F14" s="274">
        <v>0</v>
      </c>
      <c r="G14" s="274">
        <v>0</v>
      </c>
      <c r="H14" s="5"/>
      <c r="I14" s="85" t="s">
        <v>145</v>
      </c>
      <c r="J14" s="405" t="s">
        <v>22</v>
      </c>
      <c r="K14" s="405"/>
      <c r="L14" s="88">
        <v>484325317</v>
      </c>
      <c r="M14" s="277">
        <v>170836127</v>
      </c>
      <c r="N14" s="279">
        <v>150258190</v>
      </c>
    </row>
    <row r="15" spans="1:14" s="64" customFormat="1" ht="18" customHeight="1">
      <c r="A15" s="175"/>
      <c r="B15" s="176" t="s">
        <v>146</v>
      </c>
      <c r="C15" s="420" t="s">
        <v>118</v>
      </c>
      <c r="D15" s="421"/>
      <c r="E15" s="86">
        <v>125443742</v>
      </c>
      <c r="F15" s="275">
        <v>134099999</v>
      </c>
      <c r="G15" s="275">
        <v>101517086</v>
      </c>
      <c r="H15" s="5"/>
      <c r="I15" s="85" t="s">
        <v>147</v>
      </c>
      <c r="J15" s="430" t="s">
        <v>8</v>
      </c>
      <c r="K15" s="430"/>
      <c r="L15" s="86">
        <v>0</v>
      </c>
      <c r="M15" s="275">
        <v>0</v>
      </c>
      <c r="N15" s="278">
        <v>0</v>
      </c>
    </row>
    <row r="16" spans="1:14" s="64" customFormat="1" ht="18" customHeight="1">
      <c r="A16" s="422"/>
      <c r="B16" s="423"/>
      <c r="C16" s="423"/>
      <c r="D16" s="423"/>
      <c r="E16" s="423"/>
      <c r="F16" s="423"/>
      <c r="G16" s="424"/>
      <c r="H16" s="5"/>
      <c r="I16" s="85" t="s">
        <v>148</v>
      </c>
      <c r="J16" s="405" t="s">
        <v>10</v>
      </c>
      <c r="K16" s="405"/>
      <c r="L16" s="88">
        <v>42742020</v>
      </c>
      <c r="M16" s="277">
        <v>5000000</v>
      </c>
      <c r="N16" s="279">
        <v>5000000</v>
      </c>
    </row>
    <row r="17" spans="1:14" s="64" customFormat="1" ht="27.75" customHeight="1">
      <c r="A17" s="89" t="s">
        <v>0</v>
      </c>
      <c r="B17" s="406" t="s">
        <v>149</v>
      </c>
      <c r="C17" s="407"/>
      <c r="D17" s="408"/>
      <c r="E17" s="90">
        <f>E11</f>
        <v>739969598</v>
      </c>
      <c r="F17" s="90">
        <f>F11</f>
        <v>445199999</v>
      </c>
      <c r="G17" s="90">
        <f>G11</f>
        <v>412617086</v>
      </c>
      <c r="H17" s="91" t="s">
        <v>0</v>
      </c>
      <c r="I17" s="425" t="s">
        <v>213</v>
      </c>
      <c r="J17" s="426"/>
      <c r="K17" s="426"/>
      <c r="L17" s="92">
        <f>SUM(L12:L16)</f>
        <v>987470879</v>
      </c>
      <c r="M17" s="92">
        <f>SUM(M12:M16)</f>
        <v>558977316</v>
      </c>
      <c r="N17" s="93">
        <f>SUM(N12:N16)</f>
        <v>518248675</v>
      </c>
    </row>
    <row r="18" spans="1:14" s="67" customFormat="1" ht="30" customHeight="1" thickBot="1">
      <c r="A18" s="427" t="s">
        <v>150</v>
      </c>
      <c r="B18" s="428"/>
      <c r="C18" s="428"/>
      <c r="D18" s="429"/>
      <c r="E18" s="195">
        <f>L17-E17</f>
        <v>247501281</v>
      </c>
      <c r="F18" s="195">
        <f>M17-F17</f>
        <v>113777317</v>
      </c>
      <c r="G18" s="196">
        <f>N17-G17</f>
        <v>105631589</v>
      </c>
      <c r="H18" s="427" t="s">
        <v>151</v>
      </c>
      <c r="I18" s="428"/>
      <c r="J18" s="428"/>
      <c r="K18" s="429"/>
      <c r="L18" s="197"/>
      <c r="M18" s="198"/>
      <c r="N18" s="199"/>
    </row>
    <row r="19" spans="1:14" s="64" customFormat="1" ht="18" customHeight="1">
      <c r="A19" s="409" t="s">
        <v>119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1"/>
    </row>
    <row r="20" spans="1:14" s="64" customFormat="1" ht="18" customHeight="1">
      <c r="A20" s="7" t="s">
        <v>3</v>
      </c>
      <c r="B20" s="412" t="s">
        <v>17</v>
      </c>
      <c r="C20" s="413"/>
      <c r="D20" s="414"/>
      <c r="E20" s="79">
        <f>SUM(E21:E23)</f>
        <v>1896800</v>
      </c>
      <c r="F20" s="79">
        <f>SUM(F21:F23)</f>
        <v>0</v>
      </c>
      <c r="G20" s="79">
        <f>SUM(G21:G23)</f>
        <v>0</v>
      </c>
      <c r="H20" s="94" t="s">
        <v>3</v>
      </c>
      <c r="I20" s="415" t="s">
        <v>16</v>
      </c>
      <c r="J20" s="416"/>
      <c r="K20" s="417"/>
      <c r="L20" s="80">
        <f>SUM(L21:L23)</f>
        <v>38024322</v>
      </c>
      <c r="M20" s="80">
        <f>SUM(M21:M23)</f>
        <v>1270000</v>
      </c>
      <c r="N20" s="81">
        <f>SUM(N21:N23)</f>
        <v>1270000</v>
      </c>
    </row>
    <row r="21" spans="1:14" s="64" customFormat="1" ht="18" customHeight="1">
      <c r="A21" s="8"/>
      <c r="B21" s="82" t="s">
        <v>152</v>
      </c>
      <c r="C21" s="418" t="s">
        <v>153</v>
      </c>
      <c r="D21" s="419"/>
      <c r="E21" s="88">
        <v>0</v>
      </c>
      <c r="F21" s="88">
        <v>0</v>
      </c>
      <c r="G21" s="84">
        <v>0</v>
      </c>
      <c r="H21" s="5"/>
      <c r="I21" s="85" t="s">
        <v>154</v>
      </c>
      <c r="J21" s="420" t="s">
        <v>11</v>
      </c>
      <c r="K21" s="421"/>
      <c r="L21" s="86">
        <v>38024322</v>
      </c>
      <c r="M21" s="275">
        <v>1270000</v>
      </c>
      <c r="N21" s="278">
        <v>1270000</v>
      </c>
    </row>
    <row r="22" spans="1:14" s="64" customFormat="1" ht="18" customHeight="1">
      <c r="A22" s="8"/>
      <c r="B22" s="82" t="s">
        <v>155</v>
      </c>
      <c r="C22" s="418" t="s">
        <v>18</v>
      </c>
      <c r="D22" s="419"/>
      <c r="E22" s="88">
        <v>0</v>
      </c>
      <c r="F22" s="88">
        <v>0</v>
      </c>
      <c r="G22" s="84">
        <v>0</v>
      </c>
      <c r="H22" s="5"/>
      <c r="I22" s="85" t="s">
        <v>156</v>
      </c>
      <c r="J22" s="418" t="s">
        <v>12</v>
      </c>
      <c r="K22" s="419"/>
      <c r="L22" s="88">
        <v>0</v>
      </c>
      <c r="M22" s="88">
        <v>0</v>
      </c>
      <c r="N22" s="87">
        <v>0</v>
      </c>
    </row>
    <row r="23" spans="1:14" s="64" customFormat="1" ht="18" customHeight="1">
      <c r="A23" s="8"/>
      <c r="B23" s="82" t="s">
        <v>157</v>
      </c>
      <c r="C23" s="403" t="s">
        <v>120</v>
      </c>
      <c r="D23" s="404"/>
      <c r="E23" s="88">
        <v>1896800</v>
      </c>
      <c r="F23" s="88">
        <v>0</v>
      </c>
      <c r="G23" s="84">
        <v>0</v>
      </c>
      <c r="H23" s="5"/>
      <c r="I23" s="85" t="s">
        <v>158</v>
      </c>
      <c r="J23" s="405" t="s">
        <v>159</v>
      </c>
      <c r="K23" s="405"/>
      <c r="L23" s="88">
        <v>0</v>
      </c>
      <c r="M23" s="88">
        <v>0</v>
      </c>
      <c r="N23" s="87">
        <v>0</v>
      </c>
    </row>
    <row r="24" spans="1:14" s="174" customFormat="1" ht="28.5" customHeight="1">
      <c r="A24" s="171" t="s">
        <v>3</v>
      </c>
      <c r="B24" s="406" t="s">
        <v>160</v>
      </c>
      <c r="C24" s="407"/>
      <c r="D24" s="408"/>
      <c r="E24" s="172">
        <f>SUM(E21:E23)</f>
        <v>1896800</v>
      </c>
      <c r="F24" s="172">
        <f>SUM(F21:F23)</f>
        <v>0</v>
      </c>
      <c r="G24" s="95">
        <f>SUM(G21:G23)</f>
        <v>0</v>
      </c>
      <c r="H24" s="91" t="s">
        <v>3</v>
      </c>
      <c r="I24" s="406" t="s">
        <v>212</v>
      </c>
      <c r="J24" s="407"/>
      <c r="K24" s="408"/>
      <c r="L24" s="172">
        <f>L20</f>
        <v>38024322</v>
      </c>
      <c r="M24" s="172">
        <f>M20</f>
        <v>1270000</v>
      </c>
      <c r="N24" s="173">
        <f>N20</f>
        <v>1270000</v>
      </c>
    </row>
    <row r="25" spans="1:14" s="66" customFormat="1" ht="29.25" customHeight="1" thickBot="1">
      <c r="A25" s="397" t="s">
        <v>161</v>
      </c>
      <c r="B25" s="398"/>
      <c r="C25" s="398"/>
      <c r="D25" s="399"/>
      <c r="E25" s="200">
        <f>L24-E24</f>
        <v>36127522</v>
      </c>
      <c r="F25" s="200">
        <f>M24-F24</f>
        <v>1270000</v>
      </c>
      <c r="G25" s="200">
        <f>N24-G24</f>
        <v>1270000</v>
      </c>
      <c r="H25" s="397" t="s">
        <v>162</v>
      </c>
      <c r="I25" s="398"/>
      <c r="J25" s="398"/>
      <c r="K25" s="399"/>
      <c r="L25" s="201"/>
      <c r="M25" s="202"/>
      <c r="N25" s="203"/>
    </row>
    <row r="26" spans="1:14" s="64" customFormat="1" ht="24.75" customHeight="1">
      <c r="A26" s="96" t="s">
        <v>163</v>
      </c>
      <c r="B26" s="392" t="s">
        <v>164</v>
      </c>
      <c r="C26" s="393"/>
      <c r="D26" s="394"/>
      <c r="E26" s="97">
        <f>E17+E24</f>
        <v>741866398</v>
      </c>
      <c r="F26" s="97">
        <f>F17+F24</f>
        <v>445199999</v>
      </c>
      <c r="G26" s="97">
        <f>G17+G24</f>
        <v>412617086</v>
      </c>
      <c r="H26" s="96" t="s">
        <v>163</v>
      </c>
      <c r="I26" s="395" t="s">
        <v>165</v>
      </c>
      <c r="J26" s="396"/>
      <c r="K26" s="396"/>
      <c r="L26" s="98">
        <f>L17+L24</f>
        <v>1025495201</v>
      </c>
      <c r="M26" s="98">
        <f>M17+M24</f>
        <v>560247316</v>
      </c>
      <c r="N26" s="99">
        <f>N17+N24</f>
        <v>519518675</v>
      </c>
    </row>
    <row r="27" spans="1:14" s="66" customFormat="1" ht="19.5" customHeight="1" thickBot="1">
      <c r="A27" s="397" t="s">
        <v>166</v>
      </c>
      <c r="B27" s="398"/>
      <c r="C27" s="398"/>
      <c r="D27" s="399"/>
      <c r="E27" s="200">
        <f>L26-E26</f>
        <v>283628803</v>
      </c>
      <c r="F27" s="200">
        <f>M26-F26</f>
        <v>115047317</v>
      </c>
      <c r="G27" s="200">
        <f>N26-G26</f>
        <v>106901589</v>
      </c>
      <c r="H27" s="397" t="s">
        <v>167</v>
      </c>
      <c r="I27" s="398"/>
      <c r="J27" s="398"/>
      <c r="K27" s="399"/>
      <c r="L27" s="201"/>
      <c r="M27" s="202"/>
      <c r="N27" s="203"/>
    </row>
    <row r="28" spans="1:14" s="64" customFormat="1" ht="18" customHeight="1">
      <c r="A28" s="100" t="s">
        <v>168</v>
      </c>
      <c r="B28" s="400" t="s">
        <v>169</v>
      </c>
      <c r="C28" s="401"/>
      <c r="D28" s="402"/>
      <c r="E28" s="101">
        <f>E29+E30</f>
        <v>296072803</v>
      </c>
      <c r="F28" s="101">
        <f>F29+F30</f>
        <v>127491317</v>
      </c>
      <c r="G28" s="101">
        <f>G29+G30</f>
        <v>119345589</v>
      </c>
      <c r="H28" s="100" t="s">
        <v>168</v>
      </c>
      <c r="I28" s="400" t="s">
        <v>170</v>
      </c>
      <c r="J28" s="401"/>
      <c r="K28" s="402"/>
      <c r="L28" s="118">
        <f>L29+L30</f>
        <v>12444000</v>
      </c>
      <c r="M28" s="118">
        <f>M29+M30</f>
        <v>12444000</v>
      </c>
      <c r="N28" s="119">
        <f>N29+N30</f>
        <v>12444000</v>
      </c>
    </row>
    <row r="29" spans="1:14" s="64" customFormat="1" ht="18" customHeight="1">
      <c r="A29" s="102"/>
      <c r="B29" s="387" t="s">
        <v>171</v>
      </c>
      <c r="C29" s="103" t="s">
        <v>1</v>
      </c>
      <c r="D29" s="104" t="s">
        <v>172</v>
      </c>
      <c r="E29" s="105">
        <v>296072803</v>
      </c>
      <c r="F29" s="276">
        <v>127491317</v>
      </c>
      <c r="G29" s="276">
        <v>119345589</v>
      </c>
      <c r="H29" s="102"/>
      <c r="I29" s="387" t="s">
        <v>173</v>
      </c>
      <c r="J29" s="103" t="s">
        <v>1</v>
      </c>
      <c r="K29" s="104" t="s">
        <v>174</v>
      </c>
      <c r="L29" s="120">
        <v>0</v>
      </c>
      <c r="M29" s="121">
        <v>0</v>
      </c>
      <c r="N29" s="106">
        <v>0</v>
      </c>
    </row>
    <row r="30" spans="1:14" s="64" customFormat="1" ht="18" customHeight="1" thickBot="1">
      <c r="A30" s="107"/>
      <c r="B30" s="388"/>
      <c r="C30" s="108" t="s">
        <v>2</v>
      </c>
      <c r="D30" s="109" t="s">
        <v>175</v>
      </c>
      <c r="E30" s="110">
        <v>0</v>
      </c>
      <c r="F30" s="110">
        <v>0</v>
      </c>
      <c r="G30" s="111">
        <v>0</v>
      </c>
      <c r="H30" s="107"/>
      <c r="I30" s="388"/>
      <c r="J30" s="108" t="s">
        <v>2</v>
      </c>
      <c r="K30" s="109" t="s">
        <v>176</v>
      </c>
      <c r="L30" s="122">
        <v>12444000</v>
      </c>
      <c r="M30" s="123">
        <v>12444000</v>
      </c>
      <c r="N30" s="111">
        <v>12444000</v>
      </c>
    </row>
    <row r="31" spans="1:14" s="67" customFormat="1" ht="18" customHeight="1" thickBot="1">
      <c r="A31" s="204" t="s">
        <v>177</v>
      </c>
      <c r="B31" s="389" t="s">
        <v>178</v>
      </c>
      <c r="C31" s="390"/>
      <c r="D31" s="391"/>
      <c r="E31" s="205">
        <f>E26+E28</f>
        <v>1037939201</v>
      </c>
      <c r="F31" s="205">
        <f>F26+F28</f>
        <v>572691316</v>
      </c>
      <c r="G31" s="205">
        <f>G26+G28</f>
        <v>531962675</v>
      </c>
      <c r="H31" s="206" t="s">
        <v>177</v>
      </c>
      <c r="I31" s="389" t="s">
        <v>179</v>
      </c>
      <c r="J31" s="390"/>
      <c r="K31" s="391"/>
      <c r="L31" s="207">
        <f>L26+L28</f>
        <v>1037939201</v>
      </c>
      <c r="M31" s="207">
        <f>M26+M28</f>
        <v>572691316</v>
      </c>
      <c r="N31" s="208">
        <f>N26+N28</f>
        <v>531962675</v>
      </c>
    </row>
    <row r="32" spans="12:14" ht="12.75">
      <c r="L32" s="13"/>
      <c r="M32" s="13"/>
      <c r="N32" s="13"/>
    </row>
  </sheetData>
  <sheetProtection/>
  <mergeCells count="49">
    <mergeCell ref="K1:N1"/>
    <mergeCell ref="A3:N3"/>
    <mergeCell ref="A4:N4"/>
    <mergeCell ref="A5:N5"/>
    <mergeCell ref="D7:K7"/>
    <mergeCell ref="A8:G8"/>
    <mergeCell ref="H8:N8"/>
    <mergeCell ref="C9:D9"/>
    <mergeCell ref="J9:K9"/>
    <mergeCell ref="A10:N10"/>
    <mergeCell ref="B11:D11"/>
    <mergeCell ref="I11:K11"/>
    <mergeCell ref="C12:D12"/>
    <mergeCell ref="J12:K12"/>
    <mergeCell ref="C13:D13"/>
    <mergeCell ref="J13:K13"/>
    <mergeCell ref="C14:D14"/>
    <mergeCell ref="J14:K14"/>
    <mergeCell ref="C15:D15"/>
    <mergeCell ref="J15:K15"/>
    <mergeCell ref="A16:G16"/>
    <mergeCell ref="J16:K16"/>
    <mergeCell ref="B17:D17"/>
    <mergeCell ref="I17:K17"/>
    <mergeCell ref="A18:D18"/>
    <mergeCell ref="H18:K18"/>
    <mergeCell ref="A19:N19"/>
    <mergeCell ref="B20:D20"/>
    <mergeCell ref="I20:K20"/>
    <mergeCell ref="C21:D21"/>
    <mergeCell ref="J21:K21"/>
    <mergeCell ref="C22:D22"/>
    <mergeCell ref="J22:K22"/>
    <mergeCell ref="C23:D23"/>
    <mergeCell ref="J23:K23"/>
    <mergeCell ref="B24:D24"/>
    <mergeCell ref="I24:K24"/>
    <mergeCell ref="A25:D25"/>
    <mergeCell ref="H25:K25"/>
    <mergeCell ref="B29:B30"/>
    <mergeCell ref="I29:I30"/>
    <mergeCell ref="B31:D31"/>
    <mergeCell ref="I31:K31"/>
    <mergeCell ref="B26:D26"/>
    <mergeCell ref="I26:K26"/>
    <mergeCell ref="A27:D27"/>
    <mergeCell ref="H27:K27"/>
    <mergeCell ref="B28:D28"/>
    <mergeCell ref="I28:K2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U74"/>
  <sheetViews>
    <sheetView zoomScale="106" zoomScaleNormal="106" zoomScalePageLayoutView="0" workbookViewId="0" topLeftCell="A40">
      <selection activeCell="S8" sqref="S8"/>
    </sheetView>
  </sheetViews>
  <sheetFormatPr defaultColWidth="3.140625" defaultRowHeight="12.75"/>
  <cols>
    <col min="1" max="1" width="3.140625" style="2" customWidth="1"/>
    <col min="2" max="2" width="28.00390625" style="112" customWidth="1"/>
    <col min="3" max="3" width="12.28125" style="2" customWidth="1"/>
    <col min="4" max="4" width="10.7109375" style="2" customWidth="1"/>
    <col min="5" max="5" width="9.28125" style="2" customWidth="1"/>
    <col min="6" max="6" width="11.140625" style="2" customWidth="1"/>
    <col min="7" max="7" width="12.140625" style="2" customWidth="1"/>
    <col min="8" max="8" width="10.140625" style="2" customWidth="1"/>
    <col min="9" max="9" width="8.7109375" style="2" customWidth="1"/>
    <col min="10" max="10" width="11.57421875" style="2" customWidth="1"/>
    <col min="11" max="11" width="10.8515625" style="2" customWidth="1"/>
    <col min="12" max="13" width="11.140625" style="2" customWidth="1"/>
    <col min="14" max="14" width="8.7109375" style="2" customWidth="1"/>
    <col min="15" max="253" width="9.140625" style="2" customWidth="1"/>
    <col min="254" max="16384" width="3.140625" style="2" customWidth="1"/>
  </cols>
  <sheetData>
    <row r="1" spans="11:14" ht="14.25">
      <c r="K1" s="354" t="s">
        <v>131</v>
      </c>
      <c r="L1" s="354"/>
      <c r="M1" s="354"/>
      <c r="N1" s="354"/>
    </row>
    <row r="2" spans="1:14" ht="12.75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5.75">
      <c r="A3" s="326" t="s">
        <v>218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14" ht="15.75">
      <c r="A4" s="326" t="s">
        <v>180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6" ht="15.75">
      <c r="A5" s="326" t="s">
        <v>222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113"/>
      <c r="P5" s="113"/>
    </row>
    <row r="6" spans="1:14" ht="16.5" customHeight="1" thickBot="1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169" t="s">
        <v>209</v>
      </c>
    </row>
    <row r="7" spans="1:14" s="150" customFormat="1" ht="19.5" customHeight="1">
      <c r="A7" s="465"/>
      <c r="B7" s="462" t="s">
        <v>181</v>
      </c>
      <c r="C7" s="469" t="s">
        <v>182</v>
      </c>
      <c r="D7" s="468" t="s">
        <v>236</v>
      </c>
      <c r="E7" s="468"/>
      <c r="F7" s="468"/>
      <c r="G7" s="468"/>
      <c r="H7" s="468"/>
      <c r="I7" s="468"/>
      <c r="J7" s="468"/>
      <c r="K7" s="468"/>
      <c r="L7" s="468"/>
      <c r="M7" s="468"/>
      <c r="N7" s="459" t="s">
        <v>184</v>
      </c>
    </row>
    <row r="8" spans="1:14" s="150" customFormat="1" ht="19.5" customHeight="1">
      <c r="A8" s="466"/>
      <c r="B8" s="463"/>
      <c r="C8" s="470"/>
      <c r="D8" s="473" t="s">
        <v>183</v>
      </c>
      <c r="E8" s="473"/>
      <c r="F8" s="473"/>
      <c r="G8" s="474"/>
      <c r="H8" s="472" t="s">
        <v>198</v>
      </c>
      <c r="I8" s="473"/>
      <c r="J8" s="473"/>
      <c r="K8" s="473"/>
      <c r="L8" s="473"/>
      <c r="M8" s="473"/>
      <c r="N8" s="460"/>
    </row>
    <row r="9" spans="1:14" s="150" customFormat="1" ht="30" customHeight="1" thickBot="1">
      <c r="A9" s="467"/>
      <c r="B9" s="464"/>
      <c r="C9" s="471"/>
      <c r="D9" s="187" t="s">
        <v>185</v>
      </c>
      <c r="E9" s="187" t="s">
        <v>186</v>
      </c>
      <c r="F9" s="187" t="s">
        <v>187</v>
      </c>
      <c r="G9" s="188" t="s">
        <v>188</v>
      </c>
      <c r="H9" s="189" t="s">
        <v>189</v>
      </c>
      <c r="I9" s="187" t="s">
        <v>190</v>
      </c>
      <c r="J9" s="187" t="s">
        <v>191</v>
      </c>
      <c r="K9" s="190" t="s">
        <v>192</v>
      </c>
      <c r="L9" s="191" t="s">
        <v>193</v>
      </c>
      <c r="M9" s="187" t="s">
        <v>188</v>
      </c>
      <c r="N9" s="461"/>
    </row>
    <row r="10" spans="1:255" s="150" customFormat="1" ht="21.75" customHeight="1">
      <c r="A10" s="443" t="s">
        <v>1</v>
      </c>
      <c r="B10" s="476" t="s">
        <v>207</v>
      </c>
      <c r="C10" s="235" t="s">
        <v>194</v>
      </c>
      <c r="D10" s="236">
        <v>0</v>
      </c>
      <c r="E10" s="236">
        <v>0</v>
      </c>
      <c r="F10" s="236">
        <v>17699550</v>
      </c>
      <c r="G10" s="237">
        <f>SUM(D10:F10)</f>
        <v>17699550</v>
      </c>
      <c r="H10" s="238">
        <v>0</v>
      </c>
      <c r="I10" s="239">
        <v>0</v>
      </c>
      <c r="J10" s="240">
        <v>0</v>
      </c>
      <c r="K10" s="240">
        <v>0</v>
      </c>
      <c r="L10" s="241">
        <v>16597800</v>
      </c>
      <c r="M10" s="240">
        <f>SUM(H10:L10)</f>
        <v>16597800</v>
      </c>
      <c r="N10" s="242">
        <v>0</v>
      </c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50" customFormat="1" ht="21.75" customHeight="1">
      <c r="A11" s="444"/>
      <c r="B11" s="477"/>
      <c r="C11" s="243" t="s">
        <v>195</v>
      </c>
      <c r="D11" s="244">
        <v>0</v>
      </c>
      <c r="E11" s="244">
        <v>0</v>
      </c>
      <c r="F11" s="244">
        <v>0</v>
      </c>
      <c r="G11" s="245">
        <v>0</v>
      </c>
      <c r="H11" s="246">
        <v>975000</v>
      </c>
      <c r="I11" s="247">
        <v>126750</v>
      </c>
      <c r="J11" s="248">
        <v>0</v>
      </c>
      <c r="K11" s="248">
        <v>0</v>
      </c>
      <c r="L11" s="248">
        <v>0</v>
      </c>
      <c r="M11" s="256">
        <f>SUM(H11:L11)</f>
        <v>1101750</v>
      </c>
      <c r="N11" s="249">
        <v>0</v>
      </c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50" customFormat="1" ht="21.75" customHeight="1" thickBot="1">
      <c r="A12" s="444"/>
      <c r="B12" s="478"/>
      <c r="C12" s="250" t="s">
        <v>25</v>
      </c>
      <c r="D12" s="251">
        <f>SUM(D10:D11)</f>
        <v>0</v>
      </c>
      <c r="E12" s="251">
        <v>0</v>
      </c>
      <c r="F12" s="251">
        <f aca="true" t="shared" si="0" ref="F12:N12">SUM(F10:F11)</f>
        <v>17699550</v>
      </c>
      <c r="G12" s="252">
        <f t="shared" si="0"/>
        <v>17699550</v>
      </c>
      <c r="H12" s="253">
        <f t="shared" si="0"/>
        <v>975000</v>
      </c>
      <c r="I12" s="254">
        <f t="shared" si="0"/>
        <v>126750</v>
      </c>
      <c r="J12" s="254">
        <f t="shared" si="0"/>
        <v>0</v>
      </c>
      <c r="K12" s="254">
        <f t="shared" si="0"/>
        <v>0</v>
      </c>
      <c r="L12" s="254">
        <f t="shared" si="0"/>
        <v>16597800</v>
      </c>
      <c r="M12" s="254">
        <f t="shared" si="0"/>
        <v>17699550</v>
      </c>
      <c r="N12" s="255">
        <f t="shared" si="0"/>
        <v>0</v>
      </c>
      <c r="O12" s="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50" customFormat="1" ht="21.75" customHeight="1">
      <c r="A13" s="443" t="s">
        <v>2</v>
      </c>
      <c r="B13" s="458" t="s">
        <v>241</v>
      </c>
      <c r="C13" s="285" t="s">
        <v>194</v>
      </c>
      <c r="D13" s="286">
        <v>0</v>
      </c>
      <c r="E13" s="286">
        <v>0</v>
      </c>
      <c r="F13" s="286">
        <v>2994262</v>
      </c>
      <c r="G13" s="287">
        <f>SUM(D13:F13)</f>
        <v>2994262</v>
      </c>
      <c r="H13" s="288">
        <v>2379036</v>
      </c>
      <c r="I13" s="289">
        <v>62822</v>
      </c>
      <c r="J13" s="290">
        <v>552404</v>
      </c>
      <c r="K13" s="290">
        <v>0</v>
      </c>
      <c r="L13" s="291">
        <v>0</v>
      </c>
      <c r="M13" s="290">
        <f>SUM(H13:L13)</f>
        <v>2994262</v>
      </c>
      <c r="N13" s="292">
        <v>0</v>
      </c>
      <c r="O13" s="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50" customFormat="1" ht="21.75" customHeight="1">
      <c r="A14" s="444"/>
      <c r="B14" s="446"/>
      <c r="C14" s="293" t="s">
        <v>195</v>
      </c>
      <c r="D14" s="294">
        <v>0</v>
      </c>
      <c r="E14" s="294">
        <v>0</v>
      </c>
      <c r="F14" s="294">
        <v>0</v>
      </c>
      <c r="G14" s="295">
        <v>0</v>
      </c>
      <c r="H14" s="296">
        <v>0</v>
      </c>
      <c r="I14" s="297">
        <v>0</v>
      </c>
      <c r="J14" s="298">
        <v>0</v>
      </c>
      <c r="K14" s="298">
        <v>0</v>
      </c>
      <c r="L14" s="298">
        <v>0</v>
      </c>
      <c r="M14" s="298">
        <v>0</v>
      </c>
      <c r="N14" s="299">
        <v>0</v>
      </c>
      <c r="O14" s="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50" customFormat="1" ht="21.75" customHeight="1" thickBot="1">
      <c r="A15" s="445"/>
      <c r="B15" s="447"/>
      <c r="C15" s="257" t="s">
        <v>25</v>
      </c>
      <c r="D15" s="258">
        <f>SUM(D13:D14)</f>
        <v>0</v>
      </c>
      <c r="E15" s="258">
        <v>0</v>
      </c>
      <c r="F15" s="258">
        <f aca="true" t="shared" si="1" ref="F15:N15">SUM(F13:F14)</f>
        <v>2994262</v>
      </c>
      <c r="G15" s="259">
        <f t="shared" si="1"/>
        <v>2994262</v>
      </c>
      <c r="H15" s="260">
        <f t="shared" si="1"/>
        <v>2379036</v>
      </c>
      <c r="I15" s="261">
        <f t="shared" si="1"/>
        <v>62822</v>
      </c>
      <c r="J15" s="261">
        <f t="shared" si="1"/>
        <v>552404</v>
      </c>
      <c r="K15" s="261">
        <f t="shared" si="1"/>
        <v>0</v>
      </c>
      <c r="L15" s="261">
        <f t="shared" si="1"/>
        <v>0</v>
      </c>
      <c r="M15" s="261">
        <f t="shared" si="1"/>
        <v>2994262</v>
      </c>
      <c r="N15" s="262">
        <f t="shared" si="1"/>
        <v>0</v>
      </c>
      <c r="O15" s="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14" s="150" customFormat="1" ht="21.75" customHeight="1">
      <c r="A16" s="454" t="s">
        <v>4</v>
      </c>
      <c r="B16" s="455" t="s">
        <v>244</v>
      </c>
      <c r="C16" s="263" t="s">
        <v>194</v>
      </c>
      <c r="D16" s="264">
        <v>21000000</v>
      </c>
      <c r="E16" s="264">
        <v>0</v>
      </c>
      <c r="F16" s="264">
        <v>0</v>
      </c>
      <c r="G16" s="301">
        <f>SUM(D16:F16)</f>
        <v>21000000</v>
      </c>
      <c r="H16" s="265">
        <v>0</v>
      </c>
      <c r="I16" s="266">
        <v>0</v>
      </c>
      <c r="J16" s="256">
        <v>0</v>
      </c>
      <c r="K16" s="256">
        <v>0</v>
      </c>
      <c r="L16" s="256">
        <v>0</v>
      </c>
      <c r="M16" s="256">
        <f>SUM(H16:L16)</f>
        <v>0</v>
      </c>
      <c r="N16" s="267">
        <v>0</v>
      </c>
    </row>
    <row r="17" spans="1:14" s="150" customFormat="1" ht="21.75" customHeight="1">
      <c r="A17" s="444"/>
      <c r="B17" s="456"/>
      <c r="C17" s="243" t="s">
        <v>195</v>
      </c>
      <c r="D17" s="244">
        <v>0</v>
      </c>
      <c r="E17" s="244">
        <v>0</v>
      </c>
      <c r="F17" s="244">
        <v>0</v>
      </c>
      <c r="G17" s="300">
        <f>SUM(D17:F17)</f>
        <v>0</v>
      </c>
      <c r="H17" s="246">
        <v>0</v>
      </c>
      <c r="I17" s="247">
        <v>0</v>
      </c>
      <c r="J17" s="248">
        <v>21000000</v>
      </c>
      <c r="K17" s="248">
        <v>0</v>
      </c>
      <c r="L17" s="248">
        <v>0</v>
      </c>
      <c r="M17" s="248">
        <f>H17+I17+J17+K17+L17</f>
        <v>21000000</v>
      </c>
      <c r="N17" s="249">
        <v>0</v>
      </c>
    </row>
    <row r="18" spans="1:14" s="150" customFormat="1" ht="21.75" customHeight="1" thickBot="1">
      <c r="A18" s="445"/>
      <c r="B18" s="457"/>
      <c r="C18" s="257" t="s">
        <v>25</v>
      </c>
      <c r="D18" s="258">
        <f>SUM(D16:D17)</f>
        <v>21000000</v>
      </c>
      <c r="E18" s="258">
        <f aca="true" t="shared" si="2" ref="E18:N18">SUM(E16:E17)</f>
        <v>0</v>
      </c>
      <c r="F18" s="258">
        <f t="shared" si="2"/>
        <v>0</v>
      </c>
      <c r="G18" s="259">
        <f t="shared" si="2"/>
        <v>21000000</v>
      </c>
      <c r="H18" s="260">
        <f t="shared" si="2"/>
        <v>0</v>
      </c>
      <c r="I18" s="261">
        <f t="shared" si="2"/>
        <v>0</v>
      </c>
      <c r="J18" s="261">
        <f t="shared" si="2"/>
        <v>21000000</v>
      </c>
      <c r="K18" s="261">
        <f t="shared" si="2"/>
        <v>0</v>
      </c>
      <c r="L18" s="261">
        <f t="shared" si="2"/>
        <v>0</v>
      </c>
      <c r="M18" s="261">
        <f t="shared" si="2"/>
        <v>21000000</v>
      </c>
      <c r="N18" s="262">
        <f t="shared" si="2"/>
        <v>0</v>
      </c>
    </row>
    <row r="19" spans="1:14" s="150" customFormat="1" ht="21.75" customHeight="1">
      <c r="A19" s="454" t="s">
        <v>5</v>
      </c>
      <c r="B19" s="458" t="s">
        <v>242</v>
      </c>
      <c r="C19" s="263" t="s">
        <v>194</v>
      </c>
      <c r="D19" s="264">
        <v>2999501</v>
      </c>
      <c r="E19" s="264">
        <v>0</v>
      </c>
      <c r="F19" s="264">
        <v>0</v>
      </c>
      <c r="G19" s="301">
        <f>SUM(D19:F19)</f>
        <v>2999501</v>
      </c>
      <c r="H19" s="265">
        <v>2170154</v>
      </c>
      <c r="I19" s="266">
        <v>101926</v>
      </c>
      <c r="J19" s="256">
        <v>727421</v>
      </c>
      <c r="K19" s="256">
        <v>0</v>
      </c>
      <c r="L19" s="256">
        <v>0</v>
      </c>
      <c r="M19" s="256">
        <f>SUM(H19:L19)</f>
        <v>2999501</v>
      </c>
      <c r="N19" s="267">
        <v>0</v>
      </c>
    </row>
    <row r="20" spans="1:14" s="150" customFormat="1" ht="21.75" customHeight="1">
      <c r="A20" s="444"/>
      <c r="B20" s="446"/>
      <c r="C20" s="243" t="s">
        <v>195</v>
      </c>
      <c r="D20" s="244">
        <v>0</v>
      </c>
      <c r="E20" s="244">
        <v>0</v>
      </c>
      <c r="F20" s="244">
        <v>0</v>
      </c>
      <c r="G20" s="300">
        <f>SUM(D20:F20)</f>
        <v>0</v>
      </c>
      <c r="H20" s="246">
        <v>0</v>
      </c>
      <c r="I20" s="247">
        <v>0</v>
      </c>
      <c r="J20" s="248">
        <v>0</v>
      </c>
      <c r="K20" s="248">
        <v>0</v>
      </c>
      <c r="L20" s="248">
        <v>0</v>
      </c>
      <c r="M20" s="248">
        <f>H20+I20+J20+K20+L20</f>
        <v>0</v>
      </c>
      <c r="N20" s="249">
        <v>0</v>
      </c>
    </row>
    <row r="21" spans="1:14" s="150" customFormat="1" ht="21.75" customHeight="1" thickBot="1">
      <c r="A21" s="445"/>
      <c r="B21" s="447"/>
      <c r="C21" s="257" t="s">
        <v>25</v>
      </c>
      <c r="D21" s="258">
        <f>SUM(D19:D20)</f>
        <v>2999501</v>
      </c>
      <c r="E21" s="258">
        <f aca="true" t="shared" si="3" ref="E21:N21">SUM(E19:E20)</f>
        <v>0</v>
      </c>
      <c r="F21" s="258">
        <f t="shared" si="3"/>
        <v>0</v>
      </c>
      <c r="G21" s="259">
        <f t="shared" si="3"/>
        <v>2999501</v>
      </c>
      <c r="H21" s="260">
        <f t="shared" si="3"/>
        <v>2170154</v>
      </c>
      <c r="I21" s="261">
        <f t="shared" si="3"/>
        <v>101926</v>
      </c>
      <c r="J21" s="261">
        <f t="shared" si="3"/>
        <v>727421</v>
      </c>
      <c r="K21" s="261">
        <f t="shared" si="3"/>
        <v>0</v>
      </c>
      <c r="L21" s="261">
        <f t="shared" si="3"/>
        <v>0</v>
      </c>
      <c r="M21" s="261">
        <f t="shared" si="3"/>
        <v>2999501</v>
      </c>
      <c r="N21" s="262">
        <f t="shared" si="3"/>
        <v>0</v>
      </c>
    </row>
    <row r="22" spans="1:14" s="150" customFormat="1" ht="21.75" customHeight="1">
      <c r="A22" s="454" t="s">
        <v>7</v>
      </c>
      <c r="B22" s="458" t="s">
        <v>243</v>
      </c>
      <c r="C22" s="263" t="s">
        <v>194</v>
      </c>
      <c r="D22" s="264">
        <v>2000000</v>
      </c>
      <c r="E22" s="264">
        <v>0</v>
      </c>
      <c r="F22" s="264">
        <v>0</v>
      </c>
      <c r="G22" s="301">
        <f>SUM(D22:F22)</f>
        <v>2000000</v>
      </c>
      <c r="H22" s="265">
        <v>300000</v>
      </c>
      <c r="I22" s="266">
        <v>39000</v>
      </c>
      <c r="J22" s="256">
        <v>1661000</v>
      </c>
      <c r="K22" s="256">
        <v>0</v>
      </c>
      <c r="L22" s="256">
        <v>0</v>
      </c>
      <c r="M22" s="256">
        <f>SUM(H22:L22)</f>
        <v>2000000</v>
      </c>
      <c r="N22" s="267">
        <v>0</v>
      </c>
    </row>
    <row r="23" spans="1:14" s="150" customFormat="1" ht="21.75" customHeight="1">
      <c r="A23" s="444"/>
      <c r="B23" s="446"/>
      <c r="C23" s="243" t="s">
        <v>195</v>
      </c>
      <c r="D23" s="244">
        <v>0</v>
      </c>
      <c r="E23" s="244">
        <v>0</v>
      </c>
      <c r="F23" s="244">
        <v>0</v>
      </c>
      <c r="G23" s="300">
        <f>SUM(D23:F23)</f>
        <v>0</v>
      </c>
      <c r="H23" s="246">
        <v>0</v>
      </c>
      <c r="I23" s="247">
        <v>0</v>
      </c>
      <c r="J23" s="248">
        <v>0</v>
      </c>
      <c r="K23" s="248">
        <v>0</v>
      </c>
      <c r="L23" s="248">
        <v>0</v>
      </c>
      <c r="M23" s="248">
        <f>H23+I23+J23+K23+L23</f>
        <v>0</v>
      </c>
      <c r="N23" s="249">
        <v>0</v>
      </c>
    </row>
    <row r="24" spans="1:14" s="150" customFormat="1" ht="21.75" customHeight="1" thickBot="1">
      <c r="A24" s="445"/>
      <c r="B24" s="447"/>
      <c r="C24" s="257" t="s">
        <v>25</v>
      </c>
      <c r="D24" s="258">
        <f>SUM(D22:D23)</f>
        <v>2000000</v>
      </c>
      <c r="E24" s="258">
        <f aca="true" t="shared" si="4" ref="E24:N24">SUM(E22:E23)</f>
        <v>0</v>
      </c>
      <c r="F24" s="258">
        <f t="shared" si="4"/>
        <v>0</v>
      </c>
      <c r="G24" s="259">
        <f t="shared" si="4"/>
        <v>2000000</v>
      </c>
      <c r="H24" s="260">
        <f t="shared" si="4"/>
        <v>300000</v>
      </c>
      <c r="I24" s="261">
        <f t="shared" si="4"/>
        <v>39000</v>
      </c>
      <c r="J24" s="261">
        <f t="shared" si="4"/>
        <v>1661000</v>
      </c>
      <c r="K24" s="261">
        <f t="shared" si="4"/>
        <v>0</v>
      </c>
      <c r="L24" s="261">
        <f t="shared" si="4"/>
        <v>0</v>
      </c>
      <c r="M24" s="261">
        <f t="shared" si="4"/>
        <v>2000000</v>
      </c>
      <c r="N24" s="262">
        <f t="shared" si="4"/>
        <v>0</v>
      </c>
    </row>
    <row r="25" spans="1:14" s="150" customFormat="1" ht="21.75" customHeight="1">
      <c r="A25" s="443" t="s">
        <v>19</v>
      </c>
      <c r="B25" s="446" t="s">
        <v>245</v>
      </c>
      <c r="C25" s="235" t="s">
        <v>194</v>
      </c>
      <c r="D25" s="236">
        <v>3500000</v>
      </c>
      <c r="E25" s="236">
        <v>0</v>
      </c>
      <c r="F25" s="236">
        <v>0</v>
      </c>
      <c r="G25" s="237">
        <f>SUM(D25:F25)</f>
        <v>3500000</v>
      </c>
      <c r="H25" s="238">
        <v>432900</v>
      </c>
      <c r="I25" s="239">
        <v>67100</v>
      </c>
      <c r="J25" s="240">
        <v>3000000</v>
      </c>
      <c r="K25" s="240">
        <v>0</v>
      </c>
      <c r="L25" s="241">
        <v>0</v>
      </c>
      <c r="M25" s="240">
        <f>SUM(H25:L25)</f>
        <v>3500000</v>
      </c>
      <c r="N25" s="242">
        <v>0</v>
      </c>
    </row>
    <row r="26" spans="1:14" s="150" customFormat="1" ht="21.75" customHeight="1">
      <c r="A26" s="444"/>
      <c r="B26" s="446"/>
      <c r="C26" s="243" t="s">
        <v>195</v>
      </c>
      <c r="D26" s="244">
        <v>0</v>
      </c>
      <c r="E26" s="244">
        <v>0</v>
      </c>
      <c r="F26" s="244">
        <v>0</v>
      </c>
      <c r="G26" s="245">
        <v>0</v>
      </c>
      <c r="H26" s="246">
        <v>0</v>
      </c>
      <c r="I26" s="247">
        <v>0</v>
      </c>
      <c r="J26" s="248">
        <v>0</v>
      </c>
      <c r="K26" s="248">
        <v>0</v>
      </c>
      <c r="L26" s="248">
        <v>0</v>
      </c>
      <c r="M26" s="256">
        <f>SUM(H26:L26)</f>
        <v>0</v>
      </c>
      <c r="N26" s="249">
        <v>0</v>
      </c>
    </row>
    <row r="27" spans="1:14" s="150" customFormat="1" ht="21.75" customHeight="1" thickBot="1">
      <c r="A27" s="445"/>
      <c r="B27" s="447"/>
      <c r="C27" s="257" t="s">
        <v>25</v>
      </c>
      <c r="D27" s="258">
        <f>SUM(D25:D26)</f>
        <v>3500000</v>
      </c>
      <c r="E27" s="258">
        <v>0</v>
      </c>
      <c r="F27" s="258">
        <f aca="true" t="shared" si="5" ref="F27:N27">SUM(F25:F26)</f>
        <v>0</v>
      </c>
      <c r="G27" s="259">
        <f t="shared" si="5"/>
        <v>3500000</v>
      </c>
      <c r="H27" s="260">
        <f t="shared" si="5"/>
        <v>432900</v>
      </c>
      <c r="I27" s="261">
        <f t="shared" si="5"/>
        <v>67100</v>
      </c>
      <c r="J27" s="261">
        <f t="shared" si="5"/>
        <v>3000000</v>
      </c>
      <c r="K27" s="261">
        <f t="shared" si="5"/>
        <v>0</v>
      </c>
      <c r="L27" s="261">
        <f t="shared" si="5"/>
        <v>0</v>
      </c>
      <c r="M27" s="261">
        <f t="shared" si="5"/>
        <v>3500000</v>
      </c>
      <c r="N27" s="262">
        <f t="shared" si="5"/>
        <v>0</v>
      </c>
    </row>
    <row r="28" spans="1:14" s="150" customFormat="1" ht="18.75" customHeight="1">
      <c r="A28" s="448" t="s">
        <v>48</v>
      </c>
      <c r="B28" s="449"/>
      <c r="C28" s="268" t="s">
        <v>194</v>
      </c>
      <c r="D28" s="269">
        <f>D10+D13+D16+D19+D22+D25</f>
        <v>29499501</v>
      </c>
      <c r="E28" s="269">
        <f aca="true" t="shared" si="6" ref="E28:N28">E10+E13+E16+E19+E22+E25</f>
        <v>0</v>
      </c>
      <c r="F28" s="269">
        <f t="shared" si="6"/>
        <v>20693812</v>
      </c>
      <c r="G28" s="269">
        <f t="shared" si="6"/>
        <v>50193313</v>
      </c>
      <c r="H28" s="269">
        <f t="shared" si="6"/>
        <v>5282090</v>
      </c>
      <c r="I28" s="269">
        <f t="shared" si="6"/>
        <v>270848</v>
      </c>
      <c r="J28" s="269">
        <f t="shared" si="6"/>
        <v>5940825</v>
      </c>
      <c r="K28" s="269">
        <f t="shared" si="6"/>
        <v>0</v>
      </c>
      <c r="L28" s="269">
        <f t="shared" si="6"/>
        <v>16597800</v>
      </c>
      <c r="M28" s="269">
        <f t="shared" si="6"/>
        <v>28091563</v>
      </c>
      <c r="N28" s="270">
        <f t="shared" si="6"/>
        <v>0</v>
      </c>
    </row>
    <row r="29" spans="1:14" s="150" customFormat="1" ht="18.75" customHeight="1">
      <c r="A29" s="450"/>
      <c r="B29" s="451"/>
      <c r="C29" s="271" t="s">
        <v>195</v>
      </c>
      <c r="D29" s="302">
        <f>D11+D14+D17+D20+D23+D26</f>
        <v>0</v>
      </c>
      <c r="E29" s="302">
        <f aca="true" t="shared" si="7" ref="E29:N29">E11+E14+E17+E20+E23+E26</f>
        <v>0</v>
      </c>
      <c r="F29" s="302">
        <f t="shared" si="7"/>
        <v>0</v>
      </c>
      <c r="G29" s="302">
        <f t="shared" si="7"/>
        <v>0</v>
      </c>
      <c r="H29" s="302">
        <f t="shared" si="7"/>
        <v>975000</v>
      </c>
      <c r="I29" s="302">
        <f t="shared" si="7"/>
        <v>126750</v>
      </c>
      <c r="J29" s="302">
        <f t="shared" si="7"/>
        <v>21000000</v>
      </c>
      <c r="K29" s="302">
        <f t="shared" si="7"/>
        <v>0</v>
      </c>
      <c r="L29" s="302">
        <f t="shared" si="7"/>
        <v>0</v>
      </c>
      <c r="M29" s="302">
        <f t="shared" si="7"/>
        <v>22101750</v>
      </c>
      <c r="N29" s="303">
        <f t="shared" si="7"/>
        <v>0</v>
      </c>
    </row>
    <row r="30" spans="1:14" s="150" customFormat="1" ht="18.75" customHeight="1" thickBot="1">
      <c r="A30" s="452"/>
      <c r="B30" s="453"/>
      <c r="C30" s="272" t="s">
        <v>215</v>
      </c>
      <c r="D30" s="273">
        <f>SUM(D28:D29)</f>
        <v>29499501</v>
      </c>
      <c r="E30" s="273">
        <f aca="true" t="shared" si="8" ref="E30:N30">SUM(E28:E29)</f>
        <v>0</v>
      </c>
      <c r="F30" s="273">
        <f t="shared" si="8"/>
        <v>20693812</v>
      </c>
      <c r="G30" s="273">
        <f t="shared" si="8"/>
        <v>50193313</v>
      </c>
      <c r="H30" s="273">
        <f t="shared" si="8"/>
        <v>6257090</v>
      </c>
      <c r="I30" s="273">
        <f t="shared" si="8"/>
        <v>397598</v>
      </c>
      <c r="J30" s="273">
        <f t="shared" si="8"/>
        <v>26940825</v>
      </c>
      <c r="K30" s="273">
        <f t="shared" si="8"/>
        <v>0</v>
      </c>
      <c r="L30" s="273">
        <f t="shared" si="8"/>
        <v>16597800</v>
      </c>
      <c r="M30" s="273">
        <f t="shared" si="8"/>
        <v>50193313</v>
      </c>
      <c r="N30" s="304">
        <f t="shared" si="8"/>
        <v>0</v>
      </c>
    </row>
    <row r="31" spans="7:13" ht="15.75" customHeight="1">
      <c r="G31" s="13"/>
      <c r="H31" s="13"/>
      <c r="I31" s="13"/>
      <c r="J31" s="13"/>
      <c r="K31" s="13"/>
      <c r="L31" s="13"/>
      <c r="M31" s="13"/>
    </row>
    <row r="32" spans="1:14" ht="16.5" customHeight="1" thickBot="1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169" t="str">
        <f>N6</f>
        <v>(Ft)</v>
      </c>
    </row>
    <row r="33" spans="1:14" s="150" customFormat="1" ht="19.5" customHeight="1">
      <c r="A33" s="465"/>
      <c r="B33" s="462" t="s">
        <v>181</v>
      </c>
      <c r="C33" s="469" t="s">
        <v>182</v>
      </c>
      <c r="D33" s="468" t="s">
        <v>234</v>
      </c>
      <c r="E33" s="468"/>
      <c r="F33" s="468"/>
      <c r="G33" s="468"/>
      <c r="H33" s="468"/>
      <c r="I33" s="468"/>
      <c r="J33" s="468"/>
      <c r="K33" s="468"/>
      <c r="L33" s="468"/>
      <c r="M33" s="468"/>
      <c r="N33" s="459" t="s">
        <v>184</v>
      </c>
    </row>
    <row r="34" spans="1:14" s="150" customFormat="1" ht="19.5" customHeight="1">
      <c r="A34" s="466"/>
      <c r="B34" s="463"/>
      <c r="C34" s="470"/>
      <c r="D34" s="473" t="s">
        <v>183</v>
      </c>
      <c r="E34" s="473"/>
      <c r="F34" s="473"/>
      <c r="G34" s="474"/>
      <c r="H34" s="472" t="s">
        <v>198</v>
      </c>
      <c r="I34" s="473"/>
      <c r="J34" s="473"/>
      <c r="K34" s="473"/>
      <c r="L34" s="473"/>
      <c r="M34" s="473"/>
      <c r="N34" s="460"/>
    </row>
    <row r="35" spans="1:14" s="150" customFormat="1" ht="30" customHeight="1" thickBot="1">
      <c r="A35" s="467"/>
      <c r="B35" s="464"/>
      <c r="C35" s="471"/>
      <c r="D35" s="187" t="s">
        <v>185</v>
      </c>
      <c r="E35" s="187" t="s">
        <v>186</v>
      </c>
      <c r="F35" s="187" t="s">
        <v>187</v>
      </c>
      <c r="G35" s="188" t="s">
        <v>188</v>
      </c>
      <c r="H35" s="189" t="s">
        <v>189</v>
      </c>
      <c r="I35" s="187" t="s">
        <v>190</v>
      </c>
      <c r="J35" s="187" t="s">
        <v>191</v>
      </c>
      <c r="K35" s="190" t="s">
        <v>192</v>
      </c>
      <c r="L35" s="191" t="s">
        <v>193</v>
      </c>
      <c r="M35" s="187" t="s">
        <v>188</v>
      </c>
      <c r="N35" s="461"/>
    </row>
    <row r="36" spans="1:255" s="150" customFormat="1" ht="21.75" customHeight="1">
      <c r="A36" s="443" t="s">
        <v>1</v>
      </c>
      <c r="B36" s="476" t="s">
        <v>207</v>
      </c>
      <c r="C36" s="235" t="s">
        <v>194</v>
      </c>
      <c r="D36" s="236">
        <v>0</v>
      </c>
      <c r="E36" s="236">
        <v>0</v>
      </c>
      <c r="F36" s="236">
        <v>17699550</v>
      </c>
      <c r="G36" s="237">
        <f>SUM(D36:F36)</f>
        <v>17699550</v>
      </c>
      <c r="H36" s="238">
        <v>0</v>
      </c>
      <c r="I36" s="239">
        <v>0</v>
      </c>
      <c r="J36" s="240">
        <v>0</v>
      </c>
      <c r="K36" s="240">
        <v>0</v>
      </c>
      <c r="L36" s="241">
        <v>16513050</v>
      </c>
      <c r="M36" s="240">
        <f>SUM(H36:L36)</f>
        <v>16513050</v>
      </c>
      <c r="N36" s="242">
        <v>0</v>
      </c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50" customFormat="1" ht="21.75" customHeight="1">
      <c r="A37" s="444"/>
      <c r="B37" s="477"/>
      <c r="C37" s="243" t="s">
        <v>195</v>
      </c>
      <c r="D37" s="244">
        <v>0</v>
      </c>
      <c r="E37" s="244">
        <v>0</v>
      </c>
      <c r="F37" s="244">
        <v>0</v>
      </c>
      <c r="G37" s="245">
        <v>0</v>
      </c>
      <c r="H37" s="246">
        <v>1050000</v>
      </c>
      <c r="I37" s="247">
        <v>136500</v>
      </c>
      <c r="J37" s="248">
        <v>0</v>
      </c>
      <c r="K37" s="248">
        <v>0</v>
      </c>
      <c r="L37" s="248">
        <v>0</v>
      </c>
      <c r="M37" s="256">
        <f>SUM(H37:L37)</f>
        <v>1186500</v>
      </c>
      <c r="N37" s="249">
        <v>0</v>
      </c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50" customFormat="1" ht="21.75" customHeight="1" thickBot="1">
      <c r="A38" s="444"/>
      <c r="B38" s="478"/>
      <c r="C38" s="250" t="s">
        <v>25</v>
      </c>
      <c r="D38" s="251">
        <f>SUM(D36:D37)</f>
        <v>0</v>
      </c>
      <c r="E38" s="251">
        <v>0</v>
      </c>
      <c r="F38" s="251">
        <f aca="true" t="shared" si="9" ref="F38:N38">SUM(F36:F37)</f>
        <v>17699550</v>
      </c>
      <c r="G38" s="252">
        <f t="shared" si="9"/>
        <v>17699550</v>
      </c>
      <c r="H38" s="253">
        <f t="shared" si="9"/>
        <v>1050000</v>
      </c>
      <c r="I38" s="254">
        <f t="shared" si="9"/>
        <v>136500</v>
      </c>
      <c r="J38" s="254">
        <f t="shared" si="9"/>
        <v>0</v>
      </c>
      <c r="K38" s="254">
        <f t="shared" si="9"/>
        <v>0</v>
      </c>
      <c r="L38" s="254">
        <f t="shared" si="9"/>
        <v>16513050</v>
      </c>
      <c r="M38" s="254">
        <f t="shared" si="9"/>
        <v>17699550</v>
      </c>
      <c r="N38" s="255">
        <f t="shared" si="9"/>
        <v>0</v>
      </c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50" customFormat="1" ht="21.75" customHeight="1">
      <c r="A39" s="443" t="s">
        <v>2</v>
      </c>
      <c r="B39" s="458" t="s">
        <v>241</v>
      </c>
      <c r="C39" s="285" t="s">
        <v>194</v>
      </c>
      <c r="D39" s="286">
        <v>0</v>
      </c>
      <c r="E39" s="286">
        <v>0</v>
      </c>
      <c r="F39" s="286">
        <v>2994262</v>
      </c>
      <c r="G39" s="287">
        <f>SUM(D39:F39)</f>
        <v>2994262</v>
      </c>
      <c r="H39" s="288">
        <v>2391360</v>
      </c>
      <c r="I39" s="289">
        <v>62822</v>
      </c>
      <c r="J39" s="290">
        <v>552404</v>
      </c>
      <c r="K39" s="290">
        <v>0</v>
      </c>
      <c r="L39" s="291">
        <v>0</v>
      </c>
      <c r="M39" s="290">
        <f>SUM(H39:L39)</f>
        <v>3006586</v>
      </c>
      <c r="N39" s="292">
        <v>0</v>
      </c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50" customFormat="1" ht="21.75" customHeight="1">
      <c r="A40" s="444"/>
      <c r="B40" s="446"/>
      <c r="C40" s="293" t="s">
        <v>195</v>
      </c>
      <c r="D40" s="294">
        <v>0</v>
      </c>
      <c r="E40" s="294">
        <v>0</v>
      </c>
      <c r="F40" s="294">
        <v>0</v>
      </c>
      <c r="G40" s="295">
        <v>0</v>
      </c>
      <c r="H40" s="296">
        <v>0</v>
      </c>
      <c r="I40" s="297">
        <v>0</v>
      </c>
      <c r="J40" s="298">
        <v>0</v>
      </c>
      <c r="K40" s="298">
        <v>0</v>
      </c>
      <c r="L40" s="298">
        <v>0</v>
      </c>
      <c r="M40" s="298">
        <v>0</v>
      </c>
      <c r="N40" s="299">
        <v>0</v>
      </c>
      <c r="O40" s="1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50" customFormat="1" ht="21.75" customHeight="1" thickBot="1">
      <c r="A41" s="445"/>
      <c r="B41" s="447"/>
      <c r="C41" s="257" t="s">
        <v>25</v>
      </c>
      <c r="D41" s="258">
        <f>SUM(D39:D40)</f>
        <v>0</v>
      </c>
      <c r="E41" s="258">
        <v>0</v>
      </c>
      <c r="F41" s="258">
        <f aca="true" t="shared" si="10" ref="F41:N41">SUM(F39:F40)</f>
        <v>2994262</v>
      </c>
      <c r="G41" s="259">
        <f t="shared" si="10"/>
        <v>2994262</v>
      </c>
      <c r="H41" s="260">
        <f t="shared" si="10"/>
        <v>2391360</v>
      </c>
      <c r="I41" s="261">
        <f t="shared" si="10"/>
        <v>62822</v>
      </c>
      <c r="J41" s="261">
        <f t="shared" si="10"/>
        <v>552404</v>
      </c>
      <c r="K41" s="261">
        <f t="shared" si="10"/>
        <v>0</v>
      </c>
      <c r="L41" s="261">
        <f t="shared" si="10"/>
        <v>0</v>
      </c>
      <c r="M41" s="261">
        <f t="shared" si="10"/>
        <v>3006586</v>
      </c>
      <c r="N41" s="262">
        <f t="shared" si="10"/>
        <v>0</v>
      </c>
      <c r="O41" s="1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14" s="150" customFormat="1" ht="21.75" customHeight="1">
      <c r="A42" s="454" t="s">
        <v>4</v>
      </c>
      <c r="B42" s="455" t="s">
        <v>244</v>
      </c>
      <c r="C42" s="263" t="s">
        <v>194</v>
      </c>
      <c r="D42" s="264">
        <v>21000000</v>
      </c>
      <c r="E42" s="264">
        <v>0</v>
      </c>
      <c r="F42" s="264">
        <v>0</v>
      </c>
      <c r="G42" s="301">
        <f>SUM(D42:F42)</f>
        <v>21000000</v>
      </c>
      <c r="H42" s="265">
        <v>0</v>
      </c>
      <c r="I42" s="266">
        <v>0</v>
      </c>
      <c r="J42" s="256">
        <v>0</v>
      </c>
      <c r="K42" s="256">
        <v>0</v>
      </c>
      <c r="L42" s="256">
        <v>0</v>
      </c>
      <c r="M42" s="256">
        <f>SUM(H42:L42)</f>
        <v>0</v>
      </c>
      <c r="N42" s="267">
        <v>0</v>
      </c>
    </row>
    <row r="43" spans="1:14" s="150" customFormat="1" ht="21.75" customHeight="1">
      <c r="A43" s="444"/>
      <c r="B43" s="456"/>
      <c r="C43" s="243" t="s">
        <v>195</v>
      </c>
      <c r="D43" s="244">
        <v>0</v>
      </c>
      <c r="E43" s="244">
        <v>0</v>
      </c>
      <c r="F43" s="244">
        <v>0</v>
      </c>
      <c r="G43" s="300">
        <f>SUM(D43:F43)</f>
        <v>0</v>
      </c>
      <c r="H43" s="246">
        <v>0</v>
      </c>
      <c r="I43" s="247">
        <v>0</v>
      </c>
      <c r="J43" s="248">
        <v>16969157</v>
      </c>
      <c r="K43" s="248">
        <v>0</v>
      </c>
      <c r="L43" s="248">
        <v>0</v>
      </c>
      <c r="M43" s="248">
        <f>H43+I43+J43+K43+L43</f>
        <v>16969157</v>
      </c>
      <c r="N43" s="249">
        <v>0</v>
      </c>
    </row>
    <row r="44" spans="1:14" s="150" customFormat="1" ht="21.75" customHeight="1" thickBot="1">
      <c r="A44" s="445"/>
      <c r="B44" s="457"/>
      <c r="C44" s="257" t="s">
        <v>25</v>
      </c>
      <c r="D44" s="258">
        <f>SUM(D42:D43)</f>
        <v>21000000</v>
      </c>
      <c r="E44" s="258">
        <f aca="true" t="shared" si="11" ref="E44:N44">SUM(E42:E43)</f>
        <v>0</v>
      </c>
      <c r="F44" s="258">
        <f t="shared" si="11"/>
        <v>0</v>
      </c>
      <c r="G44" s="259">
        <f t="shared" si="11"/>
        <v>21000000</v>
      </c>
      <c r="H44" s="260">
        <f t="shared" si="11"/>
        <v>0</v>
      </c>
      <c r="I44" s="261">
        <f t="shared" si="11"/>
        <v>0</v>
      </c>
      <c r="J44" s="261">
        <f t="shared" si="11"/>
        <v>16969157</v>
      </c>
      <c r="K44" s="261">
        <f t="shared" si="11"/>
        <v>0</v>
      </c>
      <c r="L44" s="261">
        <f t="shared" si="11"/>
        <v>0</v>
      </c>
      <c r="M44" s="261">
        <f t="shared" si="11"/>
        <v>16969157</v>
      </c>
      <c r="N44" s="262">
        <f t="shared" si="11"/>
        <v>0</v>
      </c>
    </row>
    <row r="45" spans="1:14" s="150" customFormat="1" ht="21.75" customHeight="1">
      <c r="A45" s="454" t="s">
        <v>5</v>
      </c>
      <c r="B45" s="458" t="s">
        <v>242</v>
      </c>
      <c r="C45" s="263" t="s">
        <v>194</v>
      </c>
      <c r="D45" s="264">
        <v>2999501</v>
      </c>
      <c r="E45" s="264">
        <v>0</v>
      </c>
      <c r="F45" s="264">
        <v>0</v>
      </c>
      <c r="G45" s="301">
        <f>SUM(D45:F45)</f>
        <v>2999501</v>
      </c>
      <c r="H45" s="265">
        <v>0</v>
      </c>
      <c r="I45" s="266">
        <v>0</v>
      </c>
      <c r="J45" s="256">
        <v>0</v>
      </c>
      <c r="K45" s="256">
        <v>0</v>
      </c>
      <c r="L45" s="256">
        <v>0</v>
      </c>
      <c r="M45" s="256">
        <f>SUM(H45:L45)</f>
        <v>0</v>
      </c>
      <c r="N45" s="267">
        <v>0</v>
      </c>
    </row>
    <row r="46" spans="1:14" s="150" customFormat="1" ht="21.75" customHeight="1">
      <c r="A46" s="444"/>
      <c r="B46" s="446"/>
      <c r="C46" s="243" t="s">
        <v>195</v>
      </c>
      <c r="D46" s="244">
        <v>0</v>
      </c>
      <c r="E46" s="244">
        <v>0</v>
      </c>
      <c r="F46" s="244">
        <v>0</v>
      </c>
      <c r="G46" s="300">
        <f>SUM(D46:F46)</f>
        <v>0</v>
      </c>
      <c r="H46" s="246">
        <v>0</v>
      </c>
      <c r="I46" s="247">
        <v>0</v>
      </c>
      <c r="J46" s="248">
        <v>0</v>
      </c>
      <c r="K46" s="248">
        <v>0</v>
      </c>
      <c r="L46" s="248">
        <v>0</v>
      </c>
      <c r="M46" s="248">
        <f>H46+I46+J46+K46+L46</f>
        <v>0</v>
      </c>
      <c r="N46" s="249">
        <v>0</v>
      </c>
    </row>
    <row r="47" spans="1:14" s="150" customFormat="1" ht="21.75" customHeight="1" thickBot="1">
      <c r="A47" s="445"/>
      <c r="B47" s="447"/>
      <c r="C47" s="257" t="s">
        <v>25</v>
      </c>
      <c r="D47" s="258">
        <f>SUM(D45:D46)</f>
        <v>2999501</v>
      </c>
      <c r="E47" s="258">
        <f aca="true" t="shared" si="12" ref="E47:N47">SUM(E45:E46)</f>
        <v>0</v>
      </c>
      <c r="F47" s="258">
        <f t="shared" si="12"/>
        <v>0</v>
      </c>
      <c r="G47" s="259">
        <f t="shared" si="12"/>
        <v>2999501</v>
      </c>
      <c r="H47" s="260">
        <f t="shared" si="12"/>
        <v>0</v>
      </c>
      <c r="I47" s="261">
        <f t="shared" si="12"/>
        <v>0</v>
      </c>
      <c r="J47" s="261">
        <f t="shared" si="12"/>
        <v>0</v>
      </c>
      <c r="K47" s="261">
        <f t="shared" si="12"/>
        <v>0</v>
      </c>
      <c r="L47" s="261">
        <f t="shared" si="12"/>
        <v>0</v>
      </c>
      <c r="M47" s="261">
        <f t="shared" si="12"/>
        <v>0</v>
      </c>
      <c r="N47" s="262">
        <f t="shared" si="12"/>
        <v>0</v>
      </c>
    </row>
    <row r="48" spans="1:14" s="150" customFormat="1" ht="21.75" customHeight="1">
      <c r="A48" s="454" t="s">
        <v>7</v>
      </c>
      <c r="B48" s="458" t="s">
        <v>243</v>
      </c>
      <c r="C48" s="263" t="s">
        <v>194</v>
      </c>
      <c r="D48" s="264">
        <v>2000000</v>
      </c>
      <c r="E48" s="264">
        <v>0</v>
      </c>
      <c r="F48" s="264">
        <v>0</v>
      </c>
      <c r="G48" s="301">
        <f>SUM(D48:F48)</f>
        <v>2000000</v>
      </c>
      <c r="H48" s="265">
        <v>0</v>
      </c>
      <c r="I48" s="266">
        <v>0</v>
      </c>
      <c r="J48" s="256">
        <v>0</v>
      </c>
      <c r="K48" s="256">
        <v>0</v>
      </c>
      <c r="L48" s="256">
        <v>0</v>
      </c>
      <c r="M48" s="256">
        <f>SUM(H48:L48)</f>
        <v>0</v>
      </c>
      <c r="N48" s="267">
        <v>0</v>
      </c>
    </row>
    <row r="49" spans="1:14" s="150" customFormat="1" ht="21.75" customHeight="1">
      <c r="A49" s="444"/>
      <c r="B49" s="446"/>
      <c r="C49" s="243" t="s">
        <v>195</v>
      </c>
      <c r="D49" s="244">
        <v>0</v>
      </c>
      <c r="E49" s="244">
        <v>0</v>
      </c>
      <c r="F49" s="244">
        <v>0</v>
      </c>
      <c r="G49" s="300">
        <f>SUM(D49:F49)</f>
        <v>0</v>
      </c>
      <c r="H49" s="246">
        <v>0</v>
      </c>
      <c r="I49" s="247">
        <v>0</v>
      </c>
      <c r="J49" s="248">
        <v>0</v>
      </c>
      <c r="K49" s="248">
        <v>0</v>
      </c>
      <c r="L49" s="248">
        <v>0</v>
      </c>
      <c r="M49" s="248">
        <f>H49+I49+J49+K49+L49</f>
        <v>0</v>
      </c>
      <c r="N49" s="249">
        <v>0</v>
      </c>
    </row>
    <row r="50" spans="1:14" s="150" customFormat="1" ht="21.75" customHeight="1" thickBot="1">
      <c r="A50" s="445"/>
      <c r="B50" s="447"/>
      <c r="C50" s="257" t="s">
        <v>25</v>
      </c>
      <c r="D50" s="258">
        <f>SUM(D48:D49)</f>
        <v>2000000</v>
      </c>
      <c r="E50" s="258">
        <f aca="true" t="shared" si="13" ref="E50:N50">SUM(E48:E49)</f>
        <v>0</v>
      </c>
      <c r="F50" s="258">
        <f t="shared" si="13"/>
        <v>0</v>
      </c>
      <c r="G50" s="259">
        <f t="shared" si="13"/>
        <v>2000000</v>
      </c>
      <c r="H50" s="260">
        <f t="shared" si="13"/>
        <v>0</v>
      </c>
      <c r="I50" s="261">
        <f t="shared" si="13"/>
        <v>0</v>
      </c>
      <c r="J50" s="261">
        <f t="shared" si="13"/>
        <v>0</v>
      </c>
      <c r="K50" s="261">
        <f t="shared" si="13"/>
        <v>0</v>
      </c>
      <c r="L50" s="261">
        <f t="shared" si="13"/>
        <v>0</v>
      </c>
      <c r="M50" s="261">
        <f t="shared" si="13"/>
        <v>0</v>
      </c>
      <c r="N50" s="262">
        <f t="shared" si="13"/>
        <v>0</v>
      </c>
    </row>
    <row r="51" spans="1:14" s="150" customFormat="1" ht="21.75" customHeight="1">
      <c r="A51" s="443" t="s">
        <v>19</v>
      </c>
      <c r="B51" s="446" t="s">
        <v>245</v>
      </c>
      <c r="C51" s="235" t="s">
        <v>194</v>
      </c>
      <c r="D51" s="236">
        <v>3500000</v>
      </c>
      <c r="E51" s="236">
        <v>0</v>
      </c>
      <c r="F51" s="236">
        <v>0</v>
      </c>
      <c r="G51" s="237">
        <f>SUM(D51:F51)</f>
        <v>3500000</v>
      </c>
      <c r="H51" s="238">
        <v>0</v>
      </c>
      <c r="I51" s="239">
        <v>0</v>
      </c>
      <c r="J51" s="240">
        <v>0</v>
      </c>
      <c r="K51" s="240">
        <v>0</v>
      </c>
      <c r="L51" s="241">
        <v>0</v>
      </c>
      <c r="M51" s="240">
        <f>SUM(H51:L51)</f>
        <v>0</v>
      </c>
      <c r="N51" s="242">
        <v>0</v>
      </c>
    </row>
    <row r="52" spans="1:14" s="150" customFormat="1" ht="21.75" customHeight="1">
      <c r="A52" s="444"/>
      <c r="B52" s="446"/>
      <c r="C52" s="243" t="s">
        <v>195</v>
      </c>
      <c r="D52" s="244">
        <v>0</v>
      </c>
      <c r="E52" s="244">
        <v>0</v>
      </c>
      <c r="F52" s="244">
        <v>0</v>
      </c>
      <c r="G52" s="245">
        <v>0</v>
      </c>
      <c r="H52" s="246">
        <v>0</v>
      </c>
      <c r="I52" s="247">
        <v>0</v>
      </c>
      <c r="J52" s="248">
        <v>0</v>
      </c>
      <c r="K52" s="248">
        <v>0</v>
      </c>
      <c r="L52" s="248">
        <v>0</v>
      </c>
      <c r="M52" s="256">
        <f>SUM(H52:L52)</f>
        <v>0</v>
      </c>
      <c r="N52" s="249">
        <v>0</v>
      </c>
    </row>
    <row r="53" spans="1:14" s="150" customFormat="1" ht="21.75" customHeight="1" thickBot="1">
      <c r="A53" s="445"/>
      <c r="B53" s="447"/>
      <c r="C53" s="257" t="s">
        <v>25</v>
      </c>
      <c r="D53" s="258">
        <f>SUM(D51:D52)</f>
        <v>3500000</v>
      </c>
      <c r="E53" s="258">
        <v>0</v>
      </c>
      <c r="F53" s="258">
        <f aca="true" t="shared" si="14" ref="F53:N53">SUM(F51:F52)</f>
        <v>0</v>
      </c>
      <c r="G53" s="259">
        <f t="shared" si="14"/>
        <v>3500000</v>
      </c>
      <c r="H53" s="260">
        <f t="shared" si="14"/>
        <v>0</v>
      </c>
      <c r="I53" s="261">
        <f t="shared" si="14"/>
        <v>0</v>
      </c>
      <c r="J53" s="261">
        <f t="shared" si="14"/>
        <v>0</v>
      </c>
      <c r="K53" s="261">
        <f t="shared" si="14"/>
        <v>0</v>
      </c>
      <c r="L53" s="261">
        <f t="shared" si="14"/>
        <v>0</v>
      </c>
      <c r="M53" s="261">
        <f t="shared" si="14"/>
        <v>0</v>
      </c>
      <c r="N53" s="262">
        <f t="shared" si="14"/>
        <v>0</v>
      </c>
    </row>
    <row r="54" spans="1:14" s="150" customFormat="1" ht="18.75" customHeight="1">
      <c r="A54" s="448" t="s">
        <v>48</v>
      </c>
      <c r="B54" s="449"/>
      <c r="C54" s="268" t="s">
        <v>194</v>
      </c>
      <c r="D54" s="269">
        <f>D36+D39+D42+D45+D48+D51</f>
        <v>29499501</v>
      </c>
      <c r="E54" s="269">
        <f aca="true" t="shared" si="15" ref="E54:N54">E36+E39+E42+E45+E48+E51</f>
        <v>0</v>
      </c>
      <c r="F54" s="269">
        <f t="shared" si="15"/>
        <v>20693812</v>
      </c>
      <c r="G54" s="269">
        <f t="shared" si="15"/>
        <v>50193313</v>
      </c>
      <c r="H54" s="269">
        <f t="shared" si="15"/>
        <v>2391360</v>
      </c>
      <c r="I54" s="269">
        <f t="shared" si="15"/>
        <v>62822</v>
      </c>
      <c r="J54" s="269">
        <f t="shared" si="15"/>
        <v>552404</v>
      </c>
      <c r="K54" s="269">
        <f t="shared" si="15"/>
        <v>0</v>
      </c>
      <c r="L54" s="269">
        <f t="shared" si="15"/>
        <v>16513050</v>
      </c>
      <c r="M54" s="269">
        <f t="shared" si="15"/>
        <v>19519636</v>
      </c>
      <c r="N54" s="270">
        <f t="shared" si="15"/>
        <v>0</v>
      </c>
    </row>
    <row r="55" spans="1:14" s="150" customFormat="1" ht="18.75" customHeight="1">
      <c r="A55" s="450"/>
      <c r="B55" s="451"/>
      <c r="C55" s="271" t="s">
        <v>195</v>
      </c>
      <c r="D55" s="302">
        <f>D37+D40+D43+D46+D49+D52</f>
        <v>0</v>
      </c>
      <c r="E55" s="302">
        <f aca="true" t="shared" si="16" ref="E55:N55">E37+E40+E43+E46+E49+E52</f>
        <v>0</v>
      </c>
      <c r="F55" s="302">
        <f t="shared" si="16"/>
        <v>0</v>
      </c>
      <c r="G55" s="302">
        <f t="shared" si="16"/>
        <v>0</v>
      </c>
      <c r="H55" s="302">
        <f t="shared" si="16"/>
        <v>1050000</v>
      </c>
      <c r="I55" s="302">
        <f t="shared" si="16"/>
        <v>136500</v>
      </c>
      <c r="J55" s="302">
        <f t="shared" si="16"/>
        <v>16969157</v>
      </c>
      <c r="K55" s="302">
        <f t="shared" si="16"/>
        <v>0</v>
      </c>
      <c r="L55" s="302">
        <f t="shared" si="16"/>
        <v>0</v>
      </c>
      <c r="M55" s="302">
        <f t="shared" si="16"/>
        <v>18155657</v>
      </c>
      <c r="N55" s="303">
        <f t="shared" si="16"/>
        <v>0</v>
      </c>
    </row>
    <row r="56" spans="1:14" s="150" customFormat="1" ht="18.75" customHeight="1" thickBot="1">
      <c r="A56" s="452"/>
      <c r="B56" s="453"/>
      <c r="C56" s="272" t="s">
        <v>215</v>
      </c>
      <c r="D56" s="273">
        <f aca="true" t="shared" si="17" ref="D56:N56">SUM(D54:D55)</f>
        <v>29499501</v>
      </c>
      <c r="E56" s="273">
        <f t="shared" si="17"/>
        <v>0</v>
      </c>
      <c r="F56" s="273">
        <f t="shared" si="17"/>
        <v>20693812</v>
      </c>
      <c r="G56" s="273">
        <f t="shared" si="17"/>
        <v>50193313</v>
      </c>
      <c r="H56" s="273">
        <f t="shared" si="17"/>
        <v>3441360</v>
      </c>
      <c r="I56" s="273">
        <f t="shared" si="17"/>
        <v>199322</v>
      </c>
      <c r="J56" s="273">
        <f t="shared" si="17"/>
        <v>17521561</v>
      </c>
      <c r="K56" s="273">
        <f t="shared" si="17"/>
        <v>0</v>
      </c>
      <c r="L56" s="273">
        <f t="shared" si="17"/>
        <v>16513050</v>
      </c>
      <c r="M56" s="273">
        <f t="shared" si="17"/>
        <v>37675293</v>
      </c>
      <c r="N56" s="304">
        <f t="shared" si="17"/>
        <v>0</v>
      </c>
    </row>
    <row r="58" ht="12.75">
      <c r="G58" s="13"/>
    </row>
    <row r="59" ht="12.75">
      <c r="G59" s="13"/>
    </row>
    <row r="60" ht="12.75">
      <c r="G60" s="13"/>
    </row>
    <row r="61" ht="12.75">
      <c r="G61" s="13"/>
    </row>
    <row r="62" ht="12.75">
      <c r="G62" s="13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  <row r="70" ht="12.75">
      <c r="G70" s="13"/>
    </row>
    <row r="71" ht="12.75">
      <c r="G71" s="13"/>
    </row>
    <row r="72" ht="12.75">
      <c r="G72" s="13"/>
    </row>
    <row r="74" ht="12.75">
      <c r="G74" s="13"/>
    </row>
  </sheetData>
  <sheetProtection/>
  <mergeCells count="47">
    <mergeCell ref="B45:B47"/>
    <mergeCell ref="A48:A50"/>
    <mergeCell ref="B48:B50"/>
    <mergeCell ref="B10:B12"/>
    <mergeCell ref="B39:B41"/>
    <mergeCell ref="A42:A44"/>
    <mergeCell ref="B42:B44"/>
    <mergeCell ref="A36:A38"/>
    <mergeCell ref="A10:A12"/>
    <mergeCell ref="A13:A15"/>
    <mergeCell ref="D33:M33"/>
    <mergeCell ref="A32:M32"/>
    <mergeCell ref="N33:N35"/>
    <mergeCell ref="D34:G34"/>
    <mergeCell ref="H34:M34"/>
    <mergeCell ref="A33:A35"/>
    <mergeCell ref="B33:B35"/>
    <mergeCell ref="C33:C35"/>
    <mergeCell ref="B13:B15"/>
    <mergeCell ref="A39:A41"/>
    <mergeCell ref="A25:A27"/>
    <mergeCell ref="B25:B27"/>
    <mergeCell ref="A28:B30"/>
    <mergeCell ref="B36:B38"/>
    <mergeCell ref="K1:N1"/>
    <mergeCell ref="A2:N2"/>
    <mergeCell ref="A3:N3"/>
    <mergeCell ref="A4:N4"/>
    <mergeCell ref="A5:N5"/>
    <mergeCell ref="A6:M6"/>
    <mergeCell ref="N7:N9"/>
    <mergeCell ref="B7:B9"/>
    <mergeCell ref="A7:A9"/>
    <mergeCell ref="D7:M7"/>
    <mergeCell ref="C7:C9"/>
    <mergeCell ref="H8:M8"/>
    <mergeCell ref="D8:G8"/>
    <mergeCell ref="A51:A53"/>
    <mergeCell ref="B51:B53"/>
    <mergeCell ref="A54:B56"/>
    <mergeCell ref="A16:A18"/>
    <mergeCell ref="B16:B18"/>
    <mergeCell ref="A19:A21"/>
    <mergeCell ref="B19:B21"/>
    <mergeCell ref="A22:A24"/>
    <mergeCell ref="B22:B24"/>
    <mergeCell ref="A45:A47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1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60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10.00390625" style="3" customWidth="1"/>
    <col min="2" max="2" width="69.00390625" style="3" customWidth="1"/>
    <col min="3" max="3" width="14.28125" style="3" customWidth="1"/>
    <col min="4" max="4" width="12.8515625" style="2" customWidth="1"/>
    <col min="5" max="6" width="12.7109375" style="2" customWidth="1"/>
    <col min="7" max="7" width="14.28125" style="2" customWidth="1"/>
    <col min="8" max="8" width="14.140625" style="3" customWidth="1"/>
    <col min="9" max="16384" width="9.140625" style="3" customWidth="1"/>
  </cols>
  <sheetData>
    <row r="1" spans="1:8" ht="15.75">
      <c r="A1" s="324" t="s">
        <v>122</v>
      </c>
      <c r="B1" s="324"/>
      <c r="C1" s="324"/>
      <c r="D1" s="324"/>
      <c r="E1" s="324"/>
      <c r="F1" s="324"/>
      <c r="G1" s="324"/>
      <c r="H1" s="324"/>
    </row>
    <row r="2" spans="1:7" ht="15.75">
      <c r="A2" s="327"/>
      <c r="B2" s="327"/>
      <c r="C2" s="327"/>
      <c r="D2" s="327"/>
      <c r="E2" s="327"/>
      <c r="F2" s="327"/>
      <c r="G2" s="327"/>
    </row>
    <row r="3" spans="1:8" ht="15.75">
      <c r="A3" s="325" t="s">
        <v>218</v>
      </c>
      <c r="B3" s="325"/>
      <c r="C3" s="325"/>
      <c r="D3" s="325"/>
      <c r="E3" s="325"/>
      <c r="F3" s="325"/>
      <c r="G3" s="325"/>
      <c r="H3" s="325"/>
    </row>
    <row r="4" spans="1:8" ht="15.75">
      <c r="A4" s="325" t="s">
        <v>45</v>
      </c>
      <c r="B4" s="325"/>
      <c r="C4" s="325"/>
      <c r="D4" s="325"/>
      <c r="E4" s="325"/>
      <c r="F4" s="325"/>
      <c r="G4" s="325"/>
      <c r="H4" s="325"/>
    </row>
    <row r="5" spans="1:8" ht="15.75">
      <c r="A5" s="326" t="s">
        <v>222</v>
      </c>
      <c r="B5" s="326"/>
      <c r="C5" s="326"/>
      <c r="D5" s="326"/>
      <c r="E5" s="326"/>
      <c r="F5" s="326"/>
      <c r="G5" s="326"/>
      <c r="H5" s="326"/>
    </row>
    <row r="6" spans="6:8" ht="15.75">
      <c r="F6" s="126"/>
      <c r="G6" s="126"/>
      <c r="H6" s="125"/>
    </row>
    <row r="7" ht="16.5" thickBot="1">
      <c r="H7" s="4" t="s">
        <v>209</v>
      </c>
    </row>
    <row r="8" spans="1:8" s="43" customFormat="1" ht="32.25" customHeight="1">
      <c r="A8" s="328" t="s">
        <v>9</v>
      </c>
      <c r="B8" s="330" t="s">
        <v>42</v>
      </c>
      <c r="C8" s="330" t="s">
        <v>238</v>
      </c>
      <c r="D8" s="330" t="s">
        <v>231</v>
      </c>
      <c r="E8" s="330"/>
      <c r="F8" s="330"/>
      <c r="G8" s="330"/>
      <c r="H8" s="332"/>
    </row>
    <row r="9" spans="1:8" s="43" customFormat="1" ht="95.25" thickBot="1">
      <c r="A9" s="329"/>
      <c r="B9" s="331"/>
      <c r="C9" s="331"/>
      <c r="D9" s="231" t="s">
        <v>93</v>
      </c>
      <c r="E9" s="231" t="s">
        <v>259</v>
      </c>
      <c r="F9" s="231" t="s">
        <v>94</v>
      </c>
      <c r="G9" s="231" t="s">
        <v>72</v>
      </c>
      <c r="H9" s="232" t="s">
        <v>73</v>
      </c>
    </row>
    <row r="10" spans="1:8" ht="15.75">
      <c r="A10" s="333" t="s">
        <v>44</v>
      </c>
      <c r="B10" s="334"/>
      <c r="C10" s="334"/>
      <c r="D10" s="334"/>
      <c r="E10" s="334"/>
      <c r="F10" s="334"/>
      <c r="G10" s="334"/>
      <c r="H10" s="335"/>
    </row>
    <row r="11" spans="1:8" ht="15.75">
      <c r="A11" s="51">
        <v>1</v>
      </c>
      <c r="B11" s="52" t="s">
        <v>202</v>
      </c>
      <c r="C11" s="53">
        <v>124103390</v>
      </c>
      <c r="D11" s="142">
        <v>0</v>
      </c>
      <c r="E11" s="142">
        <v>0</v>
      </c>
      <c r="F11" s="142">
        <v>0</v>
      </c>
      <c r="G11" s="53">
        <v>156175371</v>
      </c>
      <c r="H11" s="54">
        <f>SUM(D11:G11)</f>
        <v>156175371</v>
      </c>
    </row>
    <row r="12" spans="1:8" ht="15.75">
      <c r="A12" s="51">
        <v>2</v>
      </c>
      <c r="B12" s="52" t="s">
        <v>203</v>
      </c>
      <c r="C12" s="53">
        <v>0</v>
      </c>
      <c r="D12" s="142">
        <v>0</v>
      </c>
      <c r="E12" s="142">
        <v>0</v>
      </c>
      <c r="F12" s="142">
        <v>0</v>
      </c>
      <c r="G12" s="142">
        <v>0</v>
      </c>
      <c r="H12" s="143">
        <f>SUM(D12:G12)</f>
        <v>0</v>
      </c>
    </row>
    <row r="13" spans="1:8" ht="15.75">
      <c r="A13" s="51">
        <v>3</v>
      </c>
      <c r="B13" s="52" t="s">
        <v>204</v>
      </c>
      <c r="C13" s="53">
        <v>0</v>
      </c>
      <c r="D13" s="142">
        <v>0</v>
      </c>
      <c r="E13" s="142">
        <v>0</v>
      </c>
      <c r="F13" s="142">
        <v>0</v>
      </c>
      <c r="G13" s="142">
        <v>0</v>
      </c>
      <c r="H13" s="143">
        <f>SUM(D13:G13)</f>
        <v>0</v>
      </c>
    </row>
    <row r="14" spans="1:8" s="1" customFormat="1" ht="15.75">
      <c r="A14" s="49">
        <v>4</v>
      </c>
      <c r="B14" s="47" t="s">
        <v>74</v>
      </c>
      <c r="C14" s="50">
        <f aca="true" t="shared" si="0" ref="C14:H14">SUM(C11:C13)</f>
        <v>124103390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156175371</v>
      </c>
      <c r="H14" s="48">
        <f t="shared" si="0"/>
        <v>156175371</v>
      </c>
    </row>
    <row r="15" spans="1:8" ht="15.75">
      <c r="A15" s="51">
        <v>5</v>
      </c>
      <c r="B15" s="52" t="s">
        <v>75</v>
      </c>
      <c r="C15" s="124">
        <v>189443989</v>
      </c>
      <c r="D15" s="53">
        <v>0</v>
      </c>
      <c r="E15" s="53">
        <v>0</v>
      </c>
      <c r="F15" s="124">
        <v>201698884</v>
      </c>
      <c r="G15" s="53">
        <v>0</v>
      </c>
      <c r="H15" s="54">
        <f>SUM(D15:G15)</f>
        <v>201698884</v>
      </c>
    </row>
    <row r="16" spans="1:8" ht="15.75">
      <c r="A16" s="51">
        <v>6</v>
      </c>
      <c r="B16" s="52" t="s">
        <v>76</v>
      </c>
      <c r="C16" s="53">
        <v>126915403</v>
      </c>
      <c r="D16" s="53">
        <v>0</v>
      </c>
      <c r="E16" s="53">
        <v>0</v>
      </c>
      <c r="F16" s="53">
        <v>0</v>
      </c>
      <c r="G16" s="53">
        <v>138050388</v>
      </c>
      <c r="H16" s="54">
        <f aca="true" t="shared" si="1" ref="H16:H41">SUM(D16:G16)</f>
        <v>138050388</v>
      </c>
    </row>
    <row r="17" spans="1:8" ht="15.75">
      <c r="A17" s="51">
        <v>7</v>
      </c>
      <c r="B17" s="52" t="s">
        <v>77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4">
        <f t="shared" si="1"/>
        <v>0</v>
      </c>
    </row>
    <row r="18" spans="1:8" ht="15.75">
      <c r="A18" s="51">
        <v>8</v>
      </c>
      <c r="B18" s="52" t="s">
        <v>78</v>
      </c>
      <c r="C18" s="53">
        <v>8159800</v>
      </c>
      <c r="D18" s="53">
        <v>0</v>
      </c>
      <c r="E18" s="53">
        <v>0</v>
      </c>
      <c r="F18" s="53">
        <v>0</v>
      </c>
      <c r="G18" s="53">
        <v>810000</v>
      </c>
      <c r="H18" s="54">
        <f t="shared" si="1"/>
        <v>810000</v>
      </c>
    </row>
    <row r="19" spans="1:8" ht="15.75">
      <c r="A19" s="51">
        <v>9</v>
      </c>
      <c r="B19" s="52" t="s">
        <v>79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1"/>
        <v>0</v>
      </c>
    </row>
    <row r="20" spans="1:8" ht="15.75">
      <c r="A20" s="49">
        <v>10</v>
      </c>
      <c r="B20" s="47" t="s">
        <v>80</v>
      </c>
      <c r="C20" s="50">
        <f>SUM(C15:C19)</f>
        <v>324519192</v>
      </c>
      <c r="D20" s="50">
        <f>SUM(D15:D19)</f>
        <v>0</v>
      </c>
      <c r="E20" s="50">
        <v>0</v>
      </c>
      <c r="F20" s="50">
        <f>SUM(F15:F19)</f>
        <v>201698884</v>
      </c>
      <c r="G20" s="50">
        <f>SUM(G15:G19)</f>
        <v>138860388</v>
      </c>
      <c r="H20" s="48">
        <f>SUM(D20:G20)</f>
        <v>340559272</v>
      </c>
    </row>
    <row r="21" spans="1:8" ht="15.75">
      <c r="A21" s="51">
        <v>11</v>
      </c>
      <c r="B21" s="52" t="s">
        <v>98</v>
      </c>
      <c r="C21" s="53">
        <v>16300000</v>
      </c>
      <c r="D21" s="53">
        <v>0</v>
      </c>
      <c r="E21" s="53">
        <v>0</v>
      </c>
      <c r="F21" s="53">
        <v>0</v>
      </c>
      <c r="G21" s="53">
        <v>16300000</v>
      </c>
      <c r="H21" s="54">
        <f t="shared" si="1"/>
        <v>16300000</v>
      </c>
    </row>
    <row r="22" spans="1:8" ht="15.75">
      <c r="A22" s="51">
        <v>12</v>
      </c>
      <c r="B22" s="52" t="s">
        <v>99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4">
        <f t="shared" si="1"/>
        <v>0</v>
      </c>
    </row>
    <row r="23" spans="1:8" ht="15.75">
      <c r="A23" s="51">
        <v>13</v>
      </c>
      <c r="B23" s="52" t="s">
        <v>100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4">
        <f t="shared" si="1"/>
        <v>0</v>
      </c>
    </row>
    <row r="24" spans="1:8" ht="15.75">
      <c r="A24" s="49">
        <v>14</v>
      </c>
      <c r="B24" s="47" t="s">
        <v>96</v>
      </c>
      <c r="C24" s="50">
        <f>SUM(C21:C23)</f>
        <v>16300000</v>
      </c>
      <c r="D24" s="50">
        <f>SUM(D21:D23)</f>
        <v>0</v>
      </c>
      <c r="E24" s="50">
        <f>SUM(E21:E23)</f>
        <v>0</v>
      </c>
      <c r="F24" s="50">
        <f>SUM(F21:F23)</f>
        <v>0</v>
      </c>
      <c r="G24" s="50">
        <f>SUM(G21:G23)</f>
        <v>16300000</v>
      </c>
      <c r="H24" s="48">
        <f t="shared" si="1"/>
        <v>16300000</v>
      </c>
    </row>
    <row r="25" spans="1:8" ht="15.75">
      <c r="A25" s="49">
        <v>15</v>
      </c>
      <c r="B25" s="47" t="s">
        <v>81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48">
        <f t="shared" si="1"/>
        <v>0</v>
      </c>
    </row>
    <row r="26" spans="1:8" ht="17.25" customHeight="1">
      <c r="A26" s="49">
        <v>16</v>
      </c>
      <c r="B26" s="47" t="s">
        <v>95</v>
      </c>
      <c r="C26" s="50">
        <f>C20+C24+C14</f>
        <v>464922582</v>
      </c>
      <c r="D26" s="50">
        <f>+D25+D24+D20+D14</f>
        <v>0</v>
      </c>
      <c r="E26" s="50">
        <f>+E25+E24+E20+E14</f>
        <v>0</v>
      </c>
      <c r="F26" s="50">
        <f>+F25+F24+F20+F14</f>
        <v>201698884</v>
      </c>
      <c r="G26" s="50">
        <f>+G25+G24+G20+G14</f>
        <v>311335759</v>
      </c>
      <c r="H26" s="48">
        <f>SUM(D26:G26)</f>
        <v>513034643</v>
      </c>
    </row>
    <row r="27" spans="1:8" ht="15.75">
      <c r="A27" s="49">
        <v>17</v>
      </c>
      <c r="B27" s="47" t="s">
        <v>101</v>
      </c>
      <c r="C27" s="50">
        <v>3046988</v>
      </c>
      <c r="D27" s="50">
        <v>0</v>
      </c>
      <c r="E27" s="50">
        <v>0</v>
      </c>
      <c r="F27" s="50">
        <v>0</v>
      </c>
      <c r="G27" s="50">
        <v>979389</v>
      </c>
      <c r="H27" s="48">
        <f t="shared" si="1"/>
        <v>979389</v>
      </c>
    </row>
    <row r="28" spans="1:8" ht="15.75">
      <c r="A28" s="49">
        <v>18</v>
      </c>
      <c r="B28" s="47" t="s">
        <v>82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8">
        <f t="shared" si="1"/>
        <v>0</v>
      </c>
    </row>
    <row r="29" spans="1:8" ht="15.75">
      <c r="A29" s="49">
        <v>19</v>
      </c>
      <c r="B29" s="47" t="s">
        <v>97</v>
      </c>
      <c r="C29" s="50">
        <f aca="true" t="shared" si="2" ref="C29:H29">C27+C28</f>
        <v>3046988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979389</v>
      </c>
      <c r="H29" s="48">
        <f t="shared" si="2"/>
        <v>979389</v>
      </c>
    </row>
    <row r="30" spans="1:8" ht="15.75">
      <c r="A30" s="51">
        <v>20</v>
      </c>
      <c r="B30" s="52" t="s">
        <v>102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4">
        <f t="shared" si="1"/>
        <v>0</v>
      </c>
    </row>
    <row r="31" spans="1:8" ht="15.75">
      <c r="A31" s="51">
        <v>21</v>
      </c>
      <c r="B31" s="52" t="s">
        <v>103</v>
      </c>
      <c r="C31" s="53">
        <v>184720</v>
      </c>
      <c r="D31" s="53">
        <v>0</v>
      </c>
      <c r="E31" s="53">
        <v>0</v>
      </c>
      <c r="F31" s="53">
        <v>0</v>
      </c>
      <c r="G31" s="53">
        <v>271080</v>
      </c>
      <c r="H31" s="54">
        <f t="shared" si="1"/>
        <v>271080</v>
      </c>
    </row>
    <row r="32" spans="1:8" ht="15.75">
      <c r="A32" s="51">
        <v>22</v>
      </c>
      <c r="B32" s="52" t="s">
        <v>83</v>
      </c>
      <c r="C32" s="53">
        <v>727865487</v>
      </c>
      <c r="D32" s="53">
        <v>0</v>
      </c>
      <c r="E32" s="53">
        <v>0</v>
      </c>
      <c r="F32" s="53">
        <v>0</v>
      </c>
      <c r="G32" s="53">
        <v>420501013</v>
      </c>
      <c r="H32" s="54">
        <f t="shared" si="1"/>
        <v>420501013</v>
      </c>
    </row>
    <row r="33" spans="1:8" ht="15.75">
      <c r="A33" s="51">
        <v>23</v>
      </c>
      <c r="B33" s="52" t="s">
        <v>84</v>
      </c>
      <c r="C33" s="53">
        <v>29552030</v>
      </c>
      <c r="D33" s="53">
        <v>0</v>
      </c>
      <c r="E33" s="53">
        <v>0</v>
      </c>
      <c r="F33" s="53">
        <v>0</v>
      </c>
      <c r="G33" s="53">
        <v>44998101</v>
      </c>
      <c r="H33" s="54">
        <f t="shared" si="1"/>
        <v>44998101</v>
      </c>
    </row>
    <row r="34" spans="1:8" ht="15.75">
      <c r="A34" s="51">
        <v>24</v>
      </c>
      <c r="B34" s="52" t="s">
        <v>104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4">
        <f t="shared" si="1"/>
        <v>0</v>
      </c>
    </row>
    <row r="35" spans="1:9" ht="15.75">
      <c r="A35" s="49">
        <v>25</v>
      </c>
      <c r="B35" s="47" t="s">
        <v>105</v>
      </c>
      <c r="C35" s="50">
        <f>SUM(C30:C34)</f>
        <v>757602237</v>
      </c>
      <c r="D35" s="50">
        <f>SUM(D30:D34)</f>
        <v>0</v>
      </c>
      <c r="E35" s="50">
        <f>SUM(E30:E34)</f>
        <v>0</v>
      </c>
      <c r="F35" s="50">
        <f>SUM(F30:F34)</f>
        <v>0</v>
      </c>
      <c r="G35" s="50">
        <f>SUM(G30:G34)</f>
        <v>465770194</v>
      </c>
      <c r="H35" s="48">
        <f t="shared" si="1"/>
        <v>465770194</v>
      </c>
      <c r="I35" s="15"/>
    </row>
    <row r="36" spans="1:8" ht="15.75">
      <c r="A36" s="49">
        <v>26</v>
      </c>
      <c r="B36" s="47" t="s">
        <v>106</v>
      </c>
      <c r="C36" s="50">
        <v>418492</v>
      </c>
      <c r="D36" s="50">
        <v>0</v>
      </c>
      <c r="E36" s="50">
        <v>0</v>
      </c>
      <c r="F36" s="50">
        <v>0</v>
      </c>
      <c r="G36" s="50">
        <v>326647</v>
      </c>
      <c r="H36" s="48">
        <f t="shared" si="1"/>
        <v>326647</v>
      </c>
    </row>
    <row r="37" spans="1:8" ht="15.75">
      <c r="A37" s="49">
        <v>27</v>
      </c>
      <c r="B37" s="47" t="s">
        <v>107</v>
      </c>
      <c r="C37" s="50">
        <v>238248</v>
      </c>
      <c r="D37" s="50">
        <v>0</v>
      </c>
      <c r="E37" s="50">
        <v>0</v>
      </c>
      <c r="F37" s="50">
        <v>0</v>
      </c>
      <c r="G37" s="50">
        <v>0</v>
      </c>
      <c r="H37" s="48">
        <f t="shared" si="1"/>
        <v>0</v>
      </c>
    </row>
    <row r="38" spans="1:8" ht="15.75">
      <c r="A38" s="49">
        <v>28</v>
      </c>
      <c r="B38" s="47" t="s">
        <v>108</v>
      </c>
      <c r="C38" s="50">
        <v>993500</v>
      </c>
      <c r="D38" s="50">
        <v>0</v>
      </c>
      <c r="E38" s="50">
        <v>0</v>
      </c>
      <c r="F38" s="50">
        <v>0</v>
      </c>
      <c r="G38" s="50">
        <v>5313266</v>
      </c>
      <c r="H38" s="48">
        <f t="shared" si="1"/>
        <v>5313266</v>
      </c>
    </row>
    <row r="39" spans="1:8" ht="15.75">
      <c r="A39" s="49">
        <v>29</v>
      </c>
      <c r="B39" s="47" t="s">
        <v>109</v>
      </c>
      <c r="C39" s="50">
        <f>SUM(C36:C38)</f>
        <v>1650240</v>
      </c>
      <c r="D39" s="50">
        <f>SUM(D36:D38)</f>
        <v>0</v>
      </c>
      <c r="E39" s="50">
        <f>SUM(E36:E38)</f>
        <v>0</v>
      </c>
      <c r="F39" s="50">
        <f>SUM(F36:F38)</f>
        <v>0</v>
      </c>
      <c r="G39" s="50">
        <f>SUM(G36:G38)</f>
        <v>5639913</v>
      </c>
      <c r="H39" s="48">
        <f t="shared" si="1"/>
        <v>5639913</v>
      </c>
    </row>
    <row r="40" spans="1:8" ht="15.75">
      <c r="A40" s="49">
        <v>30</v>
      </c>
      <c r="B40" s="47" t="s">
        <v>113</v>
      </c>
      <c r="C40" s="50">
        <v>-19883</v>
      </c>
      <c r="D40" s="50">
        <v>0</v>
      </c>
      <c r="E40" s="50">
        <v>0</v>
      </c>
      <c r="F40" s="50">
        <v>0</v>
      </c>
      <c r="G40" s="50">
        <v>5245794</v>
      </c>
      <c r="H40" s="48">
        <f t="shared" si="1"/>
        <v>5245794</v>
      </c>
    </row>
    <row r="41" spans="1:8" ht="15.75">
      <c r="A41" s="49">
        <v>31</v>
      </c>
      <c r="B41" s="47" t="s">
        <v>114</v>
      </c>
      <c r="C41" s="50">
        <v>8986367</v>
      </c>
      <c r="D41" s="50">
        <v>0</v>
      </c>
      <c r="E41" s="50">
        <v>0</v>
      </c>
      <c r="F41" s="50">
        <v>0</v>
      </c>
      <c r="G41" s="50">
        <v>1372962</v>
      </c>
      <c r="H41" s="48">
        <f t="shared" si="1"/>
        <v>1372962</v>
      </c>
    </row>
    <row r="42" spans="1:8" ht="16.5" thickBot="1">
      <c r="A42" s="228">
        <v>32</v>
      </c>
      <c r="B42" s="229" t="s">
        <v>85</v>
      </c>
      <c r="C42" s="234">
        <f>C26+C29+C35+C39+C40+C41</f>
        <v>1236188531</v>
      </c>
      <c r="D42" s="234">
        <f>+D26+D29+D35+D39+D40+D41</f>
        <v>0</v>
      </c>
      <c r="E42" s="234">
        <f>+E26+E29+E35+E39+E40+E41</f>
        <v>0</v>
      </c>
      <c r="F42" s="234">
        <f>+F26+F29+F35+F39+F40+F41</f>
        <v>201698884</v>
      </c>
      <c r="G42" s="234">
        <f>+G26+G29+G35+G39+G40+G41</f>
        <v>790344011</v>
      </c>
      <c r="H42" s="230">
        <f>+H26+H29+H35+H39+H40+H41</f>
        <v>992042895</v>
      </c>
    </row>
    <row r="43" spans="1:8" ht="18" customHeight="1">
      <c r="A43" s="333" t="s">
        <v>91</v>
      </c>
      <c r="B43" s="334"/>
      <c r="C43" s="334"/>
      <c r="D43" s="334"/>
      <c r="E43" s="334"/>
      <c r="F43" s="334"/>
      <c r="G43" s="334"/>
      <c r="H43" s="335"/>
    </row>
    <row r="44" spans="1:8" ht="15.75">
      <c r="A44" s="49">
        <v>33</v>
      </c>
      <c r="B44" s="47" t="s">
        <v>86</v>
      </c>
      <c r="C44" s="50">
        <v>1</v>
      </c>
      <c r="D44" s="50">
        <v>0</v>
      </c>
      <c r="E44" s="50">
        <v>0</v>
      </c>
      <c r="F44" s="50">
        <v>0</v>
      </c>
      <c r="G44" s="50">
        <v>1</v>
      </c>
      <c r="H44" s="48">
        <f>SUM(D44:G44)</f>
        <v>1</v>
      </c>
    </row>
    <row r="45" spans="1:8" ht="16.5" customHeight="1">
      <c r="A45" s="49">
        <v>34</v>
      </c>
      <c r="B45" s="55" t="s">
        <v>110</v>
      </c>
      <c r="C45" s="50">
        <v>91241971</v>
      </c>
      <c r="D45" s="50">
        <v>0</v>
      </c>
      <c r="E45" s="50">
        <v>0</v>
      </c>
      <c r="F45" s="50">
        <v>0</v>
      </c>
      <c r="G45" s="50">
        <v>67835940</v>
      </c>
      <c r="H45" s="48">
        <f>SUM(D45:G45)</f>
        <v>67835940</v>
      </c>
    </row>
    <row r="46" spans="1:8" ht="15.75">
      <c r="A46" s="49">
        <v>35</v>
      </c>
      <c r="B46" s="47" t="s">
        <v>111</v>
      </c>
      <c r="C46" s="50">
        <v>3648417</v>
      </c>
      <c r="D46" s="50">
        <v>0</v>
      </c>
      <c r="E46" s="50">
        <v>0</v>
      </c>
      <c r="F46" s="50">
        <v>0</v>
      </c>
      <c r="G46" s="50">
        <v>1148417</v>
      </c>
      <c r="H46" s="48">
        <f>SUM(D46:G46)</f>
        <v>1148417</v>
      </c>
    </row>
    <row r="47" spans="1:8" ht="15.75">
      <c r="A47" s="49">
        <v>36</v>
      </c>
      <c r="B47" s="47" t="s">
        <v>112</v>
      </c>
      <c r="C47" s="50">
        <f>SUM(C44:C46)</f>
        <v>94890389</v>
      </c>
      <c r="D47" s="50">
        <f>SUM(D44:D46)</f>
        <v>0</v>
      </c>
      <c r="E47" s="50">
        <f>SUM(E44:E46)</f>
        <v>0</v>
      </c>
      <c r="F47" s="50">
        <f>SUM(F44:F46)</f>
        <v>0</v>
      </c>
      <c r="G47" s="50">
        <f>SUM(G44:G46)</f>
        <v>68984358</v>
      </c>
      <c r="H47" s="48">
        <f>SUM(D47:G47)</f>
        <v>68984358</v>
      </c>
    </row>
    <row r="48" spans="1:8" ht="16.5" thickBot="1">
      <c r="A48" s="228">
        <v>37</v>
      </c>
      <c r="B48" s="229" t="s">
        <v>92</v>
      </c>
      <c r="C48" s="234">
        <f>SUM(C47)</f>
        <v>94890389</v>
      </c>
      <c r="D48" s="234">
        <f>+D47</f>
        <v>0</v>
      </c>
      <c r="E48" s="234">
        <f>+E47</f>
        <v>0</v>
      </c>
      <c r="F48" s="234">
        <f>+F47</f>
        <v>0</v>
      </c>
      <c r="G48" s="234">
        <f>+G47</f>
        <v>68984358</v>
      </c>
      <c r="H48" s="230">
        <f>+H47</f>
        <v>68984358</v>
      </c>
    </row>
    <row r="49" ht="15.75">
      <c r="G49" s="13"/>
    </row>
    <row r="50" spans="2:4" ht="15.75">
      <c r="B50" s="1" t="s">
        <v>210</v>
      </c>
      <c r="C50" s="157">
        <v>44926</v>
      </c>
      <c r="D50" s="157">
        <v>45291</v>
      </c>
    </row>
    <row r="51" spans="2:4" ht="15.75">
      <c r="B51" s="3" t="s">
        <v>89</v>
      </c>
      <c r="C51" s="158">
        <v>68613629</v>
      </c>
      <c r="D51" s="135">
        <v>68613629</v>
      </c>
    </row>
    <row r="52" spans="2:4" ht="15.75">
      <c r="B52" s="3" t="s">
        <v>90</v>
      </c>
      <c r="C52" s="158">
        <v>70772649</v>
      </c>
      <c r="D52" s="135">
        <v>96946942</v>
      </c>
    </row>
    <row r="53" spans="2:7" s="1" customFormat="1" ht="15.75">
      <c r="B53" s="17" t="s">
        <v>25</v>
      </c>
      <c r="C53" s="159">
        <f>SUM(C51:C52)</f>
        <v>139386278</v>
      </c>
      <c r="D53" s="159">
        <f>SUM(D51:D52)</f>
        <v>165560571</v>
      </c>
      <c r="E53" s="14"/>
      <c r="F53" s="14"/>
      <c r="G53" s="14"/>
    </row>
    <row r="54" ht="15.75" customHeight="1"/>
    <row r="55" spans="2:8" s="161" customFormat="1" ht="15.75" customHeight="1">
      <c r="B55" s="323" t="s">
        <v>253</v>
      </c>
      <c r="C55" s="323"/>
      <c r="D55" s="323"/>
      <c r="E55" s="336"/>
      <c r="F55" s="336"/>
      <c r="G55" s="336"/>
      <c r="H55" s="336"/>
    </row>
    <row r="56" spans="2:8" s="160" customFormat="1" ht="15.75" customHeight="1">
      <c r="B56" s="323" t="s">
        <v>254</v>
      </c>
      <c r="C56" s="323"/>
      <c r="D56" s="323"/>
      <c r="E56" s="323"/>
      <c r="F56" s="323"/>
      <c r="G56" s="323"/>
      <c r="H56" s="323"/>
    </row>
    <row r="57" spans="2:8" ht="15.75" customHeight="1">
      <c r="B57" s="338"/>
      <c r="C57" s="338"/>
      <c r="D57" s="338"/>
      <c r="E57" s="338"/>
      <c r="F57" s="338"/>
      <c r="G57" s="338"/>
      <c r="H57" s="338"/>
    </row>
    <row r="58" spans="2:8" ht="15.75" customHeight="1">
      <c r="B58" s="337"/>
      <c r="C58" s="337"/>
      <c r="D58" s="337"/>
      <c r="E58" s="337"/>
      <c r="F58" s="337"/>
      <c r="G58" s="337"/>
      <c r="H58" s="337"/>
    </row>
    <row r="59" ht="15.75" customHeight="1">
      <c r="D59" s="3"/>
    </row>
    <row r="60" ht="15.75" customHeight="1">
      <c r="D60" s="3"/>
    </row>
  </sheetData>
  <sheetProtection/>
  <mergeCells count="16">
    <mergeCell ref="B58:H58"/>
    <mergeCell ref="B57:H57"/>
    <mergeCell ref="A1:H1"/>
    <mergeCell ref="A2:G2"/>
    <mergeCell ref="A3:H3"/>
    <mergeCell ref="A4:H4"/>
    <mergeCell ref="A5:H5"/>
    <mergeCell ref="B55:D55"/>
    <mergeCell ref="A8:A9"/>
    <mergeCell ref="B8:B9"/>
    <mergeCell ref="C8:C9"/>
    <mergeCell ref="D8:H8"/>
    <mergeCell ref="A10:H10"/>
    <mergeCell ref="A43:H43"/>
    <mergeCell ref="E55:H55"/>
    <mergeCell ref="B56:H56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55"/>
  <sheetViews>
    <sheetView zoomScalePageLayoutView="0" workbookViewId="0" topLeftCell="A22">
      <selection activeCell="M9" sqref="M9"/>
    </sheetView>
  </sheetViews>
  <sheetFormatPr defaultColWidth="9.140625" defaultRowHeight="12.75"/>
  <cols>
    <col min="1" max="1" width="10.00390625" style="3" customWidth="1"/>
    <col min="2" max="2" width="69.00390625" style="3" customWidth="1"/>
    <col min="3" max="3" width="12.7109375" style="3" customWidth="1"/>
    <col min="4" max="7" width="12.7109375" style="2" customWidth="1"/>
    <col min="8" max="8" width="12.7109375" style="3" customWidth="1"/>
    <col min="9" max="16384" width="9.140625" style="3" customWidth="1"/>
  </cols>
  <sheetData>
    <row r="1" spans="1:8" ht="15.75">
      <c r="A1" s="324" t="s">
        <v>123</v>
      </c>
      <c r="B1" s="324"/>
      <c r="C1" s="324"/>
      <c r="D1" s="324"/>
      <c r="E1" s="324"/>
      <c r="F1" s="324"/>
      <c r="G1" s="324"/>
      <c r="H1" s="324"/>
    </row>
    <row r="2" spans="1:7" ht="15.75">
      <c r="A2" s="327"/>
      <c r="B2" s="327"/>
      <c r="C2" s="327"/>
      <c r="D2" s="327"/>
      <c r="E2" s="327"/>
      <c r="F2" s="327"/>
      <c r="G2" s="327"/>
    </row>
    <row r="3" spans="1:8" ht="15.75">
      <c r="A3" s="325" t="s">
        <v>219</v>
      </c>
      <c r="B3" s="325"/>
      <c r="C3" s="325"/>
      <c r="D3" s="325"/>
      <c r="E3" s="325"/>
      <c r="F3" s="325"/>
      <c r="G3" s="325"/>
      <c r="H3" s="325"/>
    </row>
    <row r="4" spans="1:8" ht="15.75">
      <c r="A4" s="325" t="s">
        <v>45</v>
      </c>
      <c r="B4" s="325"/>
      <c r="C4" s="325"/>
      <c r="D4" s="325"/>
      <c r="E4" s="325"/>
      <c r="F4" s="325"/>
      <c r="G4" s="325"/>
      <c r="H4" s="325"/>
    </row>
    <row r="5" spans="1:8" ht="15.75">
      <c r="A5" s="326" t="s">
        <v>222</v>
      </c>
      <c r="B5" s="326"/>
      <c r="C5" s="326"/>
      <c r="D5" s="326"/>
      <c r="E5" s="326"/>
      <c r="F5" s="326"/>
      <c r="G5" s="326"/>
      <c r="H5" s="326"/>
    </row>
    <row r="7" ht="16.5" thickBot="1">
      <c r="H7" s="4" t="s">
        <v>209</v>
      </c>
    </row>
    <row r="8" spans="1:8" s="43" customFormat="1" ht="32.25" customHeight="1">
      <c r="A8" s="328" t="s">
        <v>9</v>
      </c>
      <c r="B8" s="330" t="s">
        <v>42</v>
      </c>
      <c r="C8" s="330" t="s">
        <v>238</v>
      </c>
      <c r="D8" s="330" t="s">
        <v>231</v>
      </c>
      <c r="E8" s="330"/>
      <c r="F8" s="330"/>
      <c r="G8" s="330"/>
      <c r="H8" s="332"/>
    </row>
    <row r="9" spans="1:8" s="43" customFormat="1" ht="95.25" thickBot="1">
      <c r="A9" s="329"/>
      <c r="B9" s="331"/>
      <c r="C9" s="331"/>
      <c r="D9" s="231" t="s">
        <v>93</v>
      </c>
      <c r="E9" s="231" t="s">
        <v>259</v>
      </c>
      <c r="F9" s="231" t="s">
        <v>94</v>
      </c>
      <c r="G9" s="231" t="s">
        <v>72</v>
      </c>
      <c r="H9" s="232" t="s">
        <v>73</v>
      </c>
    </row>
    <row r="10" spans="1:8" ht="15.75">
      <c r="A10" s="333" t="s">
        <v>44</v>
      </c>
      <c r="B10" s="334"/>
      <c r="C10" s="334"/>
      <c r="D10" s="334"/>
      <c r="E10" s="334"/>
      <c r="F10" s="334"/>
      <c r="G10" s="334"/>
      <c r="H10" s="335"/>
    </row>
    <row r="11" spans="1:8" ht="15.75">
      <c r="A11" s="51">
        <v>1</v>
      </c>
      <c r="B11" s="52" t="s">
        <v>202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3">
        <f>SUM(D11:G11)</f>
        <v>0</v>
      </c>
    </row>
    <row r="12" spans="1:8" ht="15.75">
      <c r="A12" s="51">
        <v>2</v>
      </c>
      <c r="B12" s="52" t="s">
        <v>203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3">
        <f>SUM(D12:G12)</f>
        <v>0</v>
      </c>
    </row>
    <row r="13" spans="1:8" ht="15.75">
      <c r="A13" s="51">
        <v>3</v>
      </c>
      <c r="B13" s="52" t="s">
        <v>204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3">
        <f>SUM(D13:G13)</f>
        <v>0</v>
      </c>
    </row>
    <row r="14" spans="1:8" s="1" customFormat="1" ht="15.75">
      <c r="A14" s="49">
        <v>4</v>
      </c>
      <c r="B14" s="47" t="s">
        <v>74</v>
      </c>
      <c r="C14" s="50">
        <f aca="true" t="shared" si="0" ref="C14:H14">SUM(C11:C13)</f>
        <v>0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48">
        <f t="shared" si="0"/>
        <v>0</v>
      </c>
    </row>
    <row r="15" spans="1:8" ht="15.75">
      <c r="A15" s="51">
        <v>5</v>
      </c>
      <c r="B15" s="52" t="s">
        <v>75</v>
      </c>
      <c r="C15" s="58">
        <v>0</v>
      </c>
      <c r="D15" s="53">
        <v>0</v>
      </c>
      <c r="E15" s="53">
        <v>0</v>
      </c>
      <c r="F15" s="53">
        <v>0</v>
      </c>
      <c r="G15" s="53">
        <v>0</v>
      </c>
      <c r="H15" s="54">
        <f aca="true" t="shared" si="1" ref="H15:H41">SUM(D15:G15)</f>
        <v>0</v>
      </c>
    </row>
    <row r="16" spans="1:8" ht="15.75">
      <c r="A16" s="51">
        <v>6</v>
      </c>
      <c r="B16" s="52" t="s">
        <v>76</v>
      </c>
      <c r="C16" s="58">
        <v>4699728</v>
      </c>
      <c r="D16" s="53">
        <v>0</v>
      </c>
      <c r="E16" s="53">
        <v>0</v>
      </c>
      <c r="F16" s="53">
        <v>0</v>
      </c>
      <c r="G16" s="53">
        <v>3521568</v>
      </c>
      <c r="H16" s="54">
        <f t="shared" si="1"/>
        <v>3521568</v>
      </c>
    </row>
    <row r="17" spans="1:8" ht="15.75">
      <c r="A17" s="51">
        <v>7</v>
      </c>
      <c r="B17" s="52" t="s">
        <v>77</v>
      </c>
      <c r="C17" s="58">
        <v>0</v>
      </c>
      <c r="D17" s="53">
        <v>0</v>
      </c>
      <c r="E17" s="53">
        <v>0</v>
      </c>
      <c r="F17" s="53">
        <v>0</v>
      </c>
      <c r="G17" s="53">
        <v>0</v>
      </c>
      <c r="H17" s="54">
        <f t="shared" si="1"/>
        <v>0</v>
      </c>
    </row>
    <row r="18" spans="1:8" ht="15.75">
      <c r="A18" s="51">
        <v>8</v>
      </c>
      <c r="B18" s="52" t="s">
        <v>78</v>
      </c>
      <c r="C18" s="58">
        <v>0</v>
      </c>
      <c r="D18" s="53">
        <v>0</v>
      </c>
      <c r="E18" s="53">
        <v>0</v>
      </c>
      <c r="F18" s="53">
        <v>0</v>
      </c>
      <c r="G18" s="53">
        <v>0</v>
      </c>
      <c r="H18" s="54">
        <f t="shared" si="1"/>
        <v>0</v>
      </c>
    </row>
    <row r="19" spans="1:8" ht="15.75">
      <c r="A19" s="51">
        <v>9</v>
      </c>
      <c r="B19" s="52" t="s">
        <v>79</v>
      </c>
      <c r="C19" s="58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1"/>
        <v>0</v>
      </c>
    </row>
    <row r="20" spans="1:8" ht="15.75">
      <c r="A20" s="49">
        <v>10</v>
      </c>
      <c r="B20" s="47" t="s">
        <v>80</v>
      </c>
      <c r="C20" s="57">
        <f>SUM(C16:C19)</f>
        <v>4699728</v>
      </c>
      <c r="D20" s="50">
        <f>SUM(D15:D19)</f>
        <v>0</v>
      </c>
      <c r="E20" s="50">
        <v>0</v>
      </c>
      <c r="F20" s="50">
        <f>SUM(F15:F19)</f>
        <v>0</v>
      </c>
      <c r="G20" s="50">
        <f>SUM(G15:G19)</f>
        <v>3521568</v>
      </c>
      <c r="H20" s="48">
        <f t="shared" si="1"/>
        <v>3521568</v>
      </c>
    </row>
    <row r="21" spans="1:8" ht="15.75">
      <c r="A21" s="51">
        <v>11</v>
      </c>
      <c r="B21" s="52" t="s">
        <v>98</v>
      </c>
      <c r="C21" s="58">
        <v>0</v>
      </c>
      <c r="D21" s="53">
        <v>0</v>
      </c>
      <c r="E21" s="53">
        <v>0</v>
      </c>
      <c r="F21" s="53">
        <v>0</v>
      </c>
      <c r="G21" s="53">
        <v>0</v>
      </c>
      <c r="H21" s="54">
        <f t="shared" si="1"/>
        <v>0</v>
      </c>
    </row>
    <row r="22" spans="1:8" ht="15.75">
      <c r="A22" s="51">
        <v>12</v>
      </c>
      <c r="B22" s="52" t="s">
        <v>99</v>
      </c>
      <c r="C22" s="58">
        <v>0</v>
      </c>
      <c r="D22" s="53">
        <v>0</v>
      </c>
      <c r="E22" s="53">
        <v>0</v>
      </c>
      <c r="F22" s="53">
        <v>0</v>
      </c>
      <c r="G22" s="53">
        <v>0</v>
      </c>
      <c r="H22" s="54">
        <f t="shared" si="1"/>
        <v>0</v>
      </c>
    </row>
    <row r="23" spans="1:8" ht="15.75">
      <c r="A23" s="51">
        <v>13</v>
      </c>
      <c r="B23" s="52" t="s">
        <v>100</v>
      </c>
      <c r="C23" s="58">
        <v>0</v>
      </c>
      <c r="D23" s="53">
        <v>0</v>
      </c>
      <c r="E23" s="53">
        <v>0</v>
      </c>
      <c r="F23" s="53">
        <v>0</v>
      </c>
      <c r="G23" s="53">
        <v>0</v>
      </c>
      <c r="H23" s="54">
        <f t="shared" si="1"/>
        <v>0</v>
      </c>
    </row>
    <row r="24" spans="1:8" ht="15.75">
      <c r="A24" s="49">
        <v>14</v>
      </c>
      <c r="B24" s="47" t="s">
        <v>96</v>
      </c>
      <c r="C24" s="57">
        <v>0</v>
      </c>
      <c r="D24" s="50">
        <f>SUM(D21:D23)</f>
        <v>0</v>
      </c>
      <c r="E24" s="50">
        <f>SUM(E21:E23)</f>
        <v>0</v>
      </c>
      <c r="F24" s="50">
        <f>SUM(F21:F23)</f>
        <v>0</v>
      </c>
      <c r="G24" s="50">
        <f>SUM(G21:G23)</f>
        <v>0</v>
      </c>
      <c r="H24" s="48">
        <f t="shared" si="1"/>
        <v>0</v>
      </c>
    </row>
    <row r="25" spans="1:8" ht="15.75">
      <c r="A25" s="49">
        <v>15</v>
      </c>
      <c r="B25" s="47" t="s">
        <v>81</v>
      </c>
      <c r="C25" s="57">
        <v>0</v>
      </c>
      <c r="D25" s="50">
        <v>0</v>
      </c>
      <c r="E25" s="50">
        <v>0</v>
      </c>
      <c r="F25" s="50">
        <v>0</v>
      </c>
      <c r="G25" s="50">
        <v>0</v>
      </c>
      <c r="H25" s="48">
        <f t="shared" si="1"/>
        <v>0</v>
      </c>
    </row>
    <row r="26" spans="1:8" ht="16.5" customHeight="1">
      <c r="A26" s="49">
        <v>16</v>
      </c>
      <c r="B26" s="47" t="s">
        <v>95</v>
      </c>
      <c r="C26" s="50">
        <f>+C25+C24+C20+C14</f>
        <v>4699728</v>
      </c>
      <c r="D26" s="50">
        <f>+D25+D24+D20+D14</f>
        <v>0</v>
      </c>
      <c r="E26" s="50">
        <f>+E25+E24+E20+E14</f>
        <v>0</v>
      </c>
      <c r="F26" s="50">
        <f>+F25+F24+F20+F14</f>
        <v>0</v>
      </c>
      <c r="G26" s="50">
        <f>+G25+G24+G20+G14</f>
        <v>3521568</v>
      </c>
      <c r="H26" s="48">
        <f t="shared" si="1"/>
        <v>3521568</v>
      </c>
    </row>
    <row r="27" spans="1:8" ht="15.75">
      <c r="A27" s="49">
        <v>17</v>
      </c>
      <c r="B27" s="47" t="s">
        <v>101</v>
      </c>
      <c r="C27" s="57">
        <v>0</v>
      </c>
      <c r="D27" s="50">
        <v>0</v>
      </c>
      <c r="E27" s="50">
        <v>0</v>
      </c>
      <c r="F27" s="50">
        <v>0</v>
      </c>
      <c r="G27" s="50">
        <v>0</v>
      </c>
      <c r="H27" s="48">
        <f t="shared" si="1"/>
        <v>0</v>
      </c>
    </row>
    <row r="28" spans="1:8" ht="15.75">
      <c r="A28" s="49">
        <v>18</v>
      </c>
      <c r="B28" s="47" t="s">
        <v>82</v>
      </c>
      <c r="C28" s="57">
        <v>0</v>
      </c>
      <c r="D28" s="50">
        <v>0</v>
      </c>
      <c r="E28" s="50">
        <v>0</v>
      </c>
      <c r="F28" s="50">
        <v>0</v>
      </c>
      <c r="G28" s="50">
        <v>0</v>
      </c>
      <c r="H28" s="48">
        <f t="shared" si="1"/>
        <v>0</v>
      </c>
    </row>
    <row r="29" spans="1:8" ht="15.75">
      <c r="A29" s="49">
        <v>19</v>
      </c>
      <c r="B29" s="47" t="s">
        <v>97</v>
      </c>
      <c r="C29" s="57">
        <v>0</v>
      </c>
      <c r="D29" s="50">
        <v>0</v>
      </c>
      <c r="E29" s="50">
        <v>0</v>
      </c>
      <c r="F29" s="50">
        <v>0</v>
      </c>
      <c r="G29" s="50">
        <v>0</v>
      </c>
      <c r="H29" s="48">
        <f t="shared" si="1"/>
        <v>0</v>
      </c>
    </row>
    <row r="30" spans="1:8" ht="15.75">
      <c r="A30" s="51">
        <v>20</v>
      </c>
      <c r="B30" s="52" t="s">
        <v>102</v>
      </c>
      <c r="C30" s="58">
        <v>0</v>
      </c>
      <c r="D30" s="53">
        <v>0</v>
      </c>
      <c r="E30" s="53">
        <v>0</v>
      </c>
      <c r="F30" s="53">
        <v>0</v>
      </c>
      <c r="G30" s="53">
        <v>0</v>
      </c>
      <c r="H30" s="54">
        <f t="shared" si="1"/>
        <v>0</v>
      </c>
    </row>
    <row r="31" spans="1:8" ht="15.75">
      <c r="A31" s="51">
        <v>21</v>
      </c>
      <c r="B31" s="52" t="s">
        <v>103</v>
      </c>
      <c r="C31" s="53">
        <v>215070</v>
      </c>
      <c r="D31" s="53">
        <v>0</v>
      </c>
      <c r="E31" s="53">
        <v>0</v>
      </c>
      <c r="F31" s="53">
        <v>0</v>
      </c>
      <c r="G31" s="53">
        <v>373390</v>
      </c>
      <c r="H31" s="54">
        <f t="shared" si="1"/>
        <v>373390</v>
      </c>
    </row>
    <row r="32" spans="1:8" ht="15.75">
      <c r="A32" s="51">
        <v>22</v>
      </c>
      <c r="B32" s="52" t="s">
        <v>83</v>
      </c>
      <c r="C32" s="53">
        <v>19028229</v>
      </c>
      <c r="D32" s="53">
        <v>0</v>
      </c>
      <c r="E32" s="53">
        <v>0</v>
      </c>
      <c r="F32" s="53">
        <v>0</v>
      </c>
      <c r="G32" s="53">
        <v>8732384</v>
      </c>
      <c r="H32" s="54">
        <f t="shared" si="1"/>
        <v>8732384</v>
      </c>
    </row>
    <row r="33" spans="1:8" ht="15.75">
      <c r="A33" s="51">
        <v>23</v>
      </c>
      <c r="B33" s="52" t="s">
        <v>84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4">
        <f t="shared" si="1"/>
        <v>0</v>
      </c>
    </row>
    <row r="34" spans="1:8" ht="15.75">
      <c r="A34" s="51">
        <v>24</v>
      </c>
      <c r="B34" s="52" t="s">
        <v>104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4">
        <f t="shared" si="1"/>
        <v>0</v>
      </c>
    </row>
    <row r="35" spans="1:10" ht="15.75">
      <c r="A35" s="49">
        <v>25</v>
      </c>
      <c r="B35" s="47" t="s">
        <v>105</v>
      </c>
      <c r="C35" s="50">
        <f>SUM(C30:C34)</f>
        <v>19243299</v>
      </c>
      <c r="D35" s="50">
        <f>SUM(D30:D34)</f>
        <v>0</v>
      </c>
      <c r="E35" s="50">
        <f>SUM(E30:E34)</f>
        <v>0</v>
      </c>
      <c r="F35" s="50">
        <f>SUM(F30:F34)</f>
        <v>0</v>
      </c>
      <c r="G35" s="50">
        <f>SUM(G30:G34)</f>
        <v>9105774</v>
      </c>
      <c r="H35" s="48">
        <f t="shared" si="1"/>
        <v>9105774</v>
      </c>
      <c r="J35" s="15"/>
    </row>
    <row r="36" spans="1:8" ht="15.75">
      <c r="A36" s="49">
        <v>26</v>
      </c>
      <c r="B36" s="47" t="s">
        <v>106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48">
        <f t="shared" si="1"/>
        <v>0</v>
      </c>
    </row>
    <row r="37" spans="1:8" ht="15.75">
      <c r="A37" s="49">
        <v>27</v>
      </c>
      <c r="B37" s="47" t="s">
        <v>107</v>
      </c>
      <c r="C37" s="50">
        <v>5100</v>
      </c>
      <c r="D37" s="50">
        <v>0</v>
      </c>
      <c r="E37" s="50">
        <v>0</v>
      </c>
      <c r="F37" s="50">
        <v>0</v>
      </c>
      <c r="G37" s="50">
        <v>5100</v>
      </c>
      <c r="H37" s="48">
        <f t="shared" si="1"/>
        <v>5100</v>
      </c>
    </row>
    <row r="38" spans="1:10" ht="15.75">
      <c r="A38" s="49">
        <v>28</v>
      </c>
      <c r="B38" s="47" t="s">
        <v>108</v>
      </c>
      <c r="C38" s="50">
        <v>242236</v>
      </c>
      <c r="D38" s="50">
        <v>0</v>
      </c>
      <c r="E38" s="50">
        <v>0</v>
      </c>
      <c r="F38" s="50">
        <v>0</v>
      </c>
      <c r="G38" s="50">
        <v>8211985</v>
      </c>
      <c r="H38" s="48">
        <f t="shared" si="1"/>
        <v>8211985</v>
      </c>
      <c r="J38" s="15"/>
    </row>
    <row r="39" spans="1:10" ht="15.75">
      <c r="A39" s="49">
        <v>29</v>
      </c>
      <c r="B39" s="47" t="s">
        <v>109</v>
      </c>
      <c r="C39" s="50">
        <f>SUM(C36:C38)</f>
        <v>247336</v>
      </c>
      <c r="D39" s="50">
        <f>SUM(D36:D38)</f>
        <v>0</v>
      </c>
      <c r="E39" s="50">
        <f>SUM(E36:E38)</f>
        <v>0</v>
      </c>
      <c r="F39" s="50">
        <f>SUM(F36:F38)</f>
        <v>0</v>
      </c>
      <c r="G39" s="50">
        <f>SUM(G37:G38)</f>
        <v>8217085</v>
      </c>
      <c r="H39" s="48">
        <f t="shared" si="1"/>
        <v>8217085</v>
      </c>
      <c r="J39" s="15"/>
    </row>
    <row r="40" spans="1:9" ht="15.75">
      <c r="A40" s="49">
        <v>30</v>
      </c>
      <c r="B40" s="47" t="s">
        <v>113</v>
      </c>
      <c r="C40" s="50">
        <v>4763</v>
      </c>
      <c r="D40" s="50">
        <v>0</v>
      </c>
      <c r="E40" s="50">
        <v>0</v>
      </c>
      <c r="F40" s="50">
        <v>0</v>
      </c>
      <c r="G40" s="50">
        <v>11971922</v>
      </c>
      <c r="H40" s="48">
        <f t="shared" si="1"/>
        <v>11971922</v>
      </c>
      <c r="I40" s="156"/>
    </row>
    <row r="41" spans="1:8" ht="15.75">
      <c r="A41" s="49">
        <v>31</v>
      </c>
      <c r="B41" s="47" t="s">
        <v>114</v>
      </c>
      <c r="C41" s="50">
        <v>657636</v>
      </c>
      <c r="D41" s="50">
        <v>0</v>
      </c>
      <c r="E41" s="50">
        <v>0</v>
      </c>
      <c r="F41" s="50">
        <v>0</v>
      </c>
      <c r="G41" s="50">
        <v>1189932</v>
      </c>
      <c r="H41" s="48">
        <f t="shared" si="1"/>
        <v>1189932</v>
      </c>
    </row>
    <row r="42" spans="1:8" ht="16.5" thickBot="1">
      <c r="A42" s="228">
        <v>32</v>
      </c>
      <c r="B42" s="233" t="s">
        <v>85</v>
      </c>
      <c r="C42" s="234">
        <f aca="true" t="shared" si="2" ref="C42:H42">+C26+C29+C35+C39+C40+C41</f>
        <v>24852762</v>
      </c>
      <c r="D42" s="234">
        <f t="shared" si="2"/>
        <v>0</v>
      </c>
      <c r="E42" s="234">
        <f t="shared" si="2"/>
        <v>0</v>
      </c>
      <c r="F42" s="234">
        <f t="shared" si="2"/>
        <v>0</v>
      </c>
      <c r="G42" s="234">
        <f>+G26+G29+G35+G39+G40+G41</f>
        <v>34006281</v>
      </c>
      <c r="H42" s="230">
        <f t="shared" si="2"/>
        <v>34006281</v>
      </c>
    </row>
    <row r="43" spans="1:8" ht="18" customHeight="1">
      <c r="A43" s="333" t="s">
        <v>91</v>
      </c>
      <c r="B43" s="334"/>
      <c r="C43" s="334"/>
      <c r="D43" s="334"/>
      <c r="E43" s="334"/>
      <c r="F43" s="334"/>
      <c r="G43" s="334"/>
      <c r="H43" s="335"/>
    </row>
    <row r="44" spans="1:8" ht="15.75">
      <c r="A44" s="49">
        <v>33</v>
      </c>
      <c r="B44" s="47" t="s">
        <v>86</v>
      </c>
      <c r="C44" s="50">
        <v>3857631</v>
      </c>
      <c r="D44" s="50">
        <v>0</v>
      </c>
      <c r="E44" s="50">
        <v>0</v>
      </c>
      <c r="F44" s="50">
        <v>0</v>
      </c>
      <c r="G44" s="50">
        <v>964209</v>
      </c>
      <c r="H44" s="48">
        <f>SUM(D44:G44)</f>
        <v>964209</v>
      </c>
    </row>
    <row r="45" spans="1:8" ht="16.5" customHeight="1">
      <c r="A45" s="49">
        <v>34</v>
      </c>
      <c r="B45" s="55" t="s">
        <v>110</v>
      </c>
      <c r="C45" s="50">
        <v>1727981</v>
      </c>
      <c r="D45" s="50">
        <v>0</v>
      </c>
      <c r="E45" s="50">
        <v>0</v>
      </c>
      <c r="F45" s="50">
        <v>0</v>
      </c>
      <c r="G45" s="50">
        <v>2139383</v>
      </c>
      <c r="H45" s="48">
        <f>SUM(D45:G45)</f>
        <v>2139383</v>
      </c>
    </row>
    <row r="46" spans="1:8" ht="15.75">
      <c r="A46" s="49">
        <v>35</v>
      </c>
      <c r="B46" s="47" t="s">
        <v>111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48">
        <f>SUM(D46:G46)</f>
        <v>0</v>
      </c>
    </row>
    <row r="47" spans="1:8" ht="15.75">
      <c r="A47" s="49">
        <v>36</v>
      </c>
      <c r="B47" s="47" t="s">
        <v>112</v>
      </c>
      <c r="C47" s="50">
        <f>SUM(C44:C46)</f>
        <v>5585612</v>
      </c>
      <c r="D47" s="50">
        <f>SUM(D44:D46)</f>
        <v>0</v>
      </c>
      <c r="E47" s="50">
        <f>SUM(E44:E46)</f>
        <v>0</v>
      </c>
      <c r="F47" s="50">
        <f>SUM(F44:F46)</f>
        <v>0</v>
      </c>
      <c r="G47" s="50">
        <f>SUM(G44:G46)</f>
        <v>3103592</v>
      </c>
      <c r="H47" s="48">
        <f>SUM(D47:G47)</f>
        <v>3103592</v>
      </c>
    </row>
    <row r="48" spans="1:8" ht="16.5" thickBot="1">
      <c r="A48" s="228">
        <v>37</v>
      </c>
      <c r="B48" s="229" t="s">
        <v>92</v>
      </c>
      <c r="C48" s="234">
        <f aca="true" t="shared" si="3" ref="C48:H48">+C47</f>
        <v>5585612</v>
      </c>
      <c r="D48" s="234">
        <f t="shared" si="3"/>
        <v>0</v>
      </c>
      <c r="E48" s="234">
        <f t="shared" si="3"/>
        <v>0</v>
      </c>
      <c r="F48" s="234">
        <f t="shared" si="3"/>
        <v>0</v>
      </c>
      <c r="G48" s="234">
        <f t="shared" si="3"/>
        <v>3103592</v>
      </c>
      <c r="H48" s="230">
        <f t="shared" si="3"/>
        <v>3103592</v>
      </c>
    </row>
    <row r="50" spans="2:7" s="137" customFormat="1" ht="15.75">
      <c r="B50" s="144" t="s">
        <v>210</v>
      </c>
      <c r="C50" s="145">
        <v>44926</v>
      </c>
      <c r="D50" s="145">
        <v>45291</v>
      </c>
      <c r="E50" s="146"/>
      <c r="F50" s="146"/>
      <c r="G50" s="146"/>
    </row>
    <row r="51" spans="2:7" s="137" customFormat="1" ht="15.75">
      <c r="B51" s="134" t="s">
        <v>90</v>
      </c>
      <c r="C51" s="135">
        <v>3073100</v>
      </c>
      <c r="D51" s="135">
        <v>4697601</v>
      </c>
      <c r="E51" s="146"/>
      <c r="F51" s="146"/>
      <c r="G51" s="146"/>
    </row>
    <row r="52" spans="2:8" s="137" customFormat="1" ht="15.75">
      <c r="B52" s="147" t="s">
        <v>25</v>
      </c>
      <c r="C52" s="136">
        <f>SUM(C51:C51)</f>
        <v>3073100</v>
      </c>
      <c r="D52" s="136">
        <f>SUM(D51:D51)</f>
        <v>4697601</v>
      </c>
      <c r="E52" s="148"/>
      <c r="F52" s="148"/>
      <c r="G52" s="148"/>
      <c r="H52" s="149"/>
    </row>
    <row r="53" spans="4:7" s="137" customFormat="1" ht="15.75">
      <c r="D53" s="146"/>
      <c r="E53" s="146"/>
      <c r="F53" s="146"/>
      <c r="G53" s="146"/>
    </row>
    <row r="54" spans="1:8" s="134" customFormat="1" ht="15.75">
      <c r="A54" s="154"/>
      <c r="B54" s="323" t="s">
        <v>237</v>
      </c>
      <c r="C54" s="323"/>
      <c r="D54" s="323"/>
      <c r="E54" s="126"/>
      <c r="F54" s="126"/>
      <c r="G54" s="126"/>
      <c r="H54" s="154"/>
    </row>
    <row r="55" spans="2:8" s="137" customFormat="1" ht="15.75">
      <c r="B55" s="323" t="s">
        <v>239</v>
      </c>
      <c r="C55" s="323"/>
      <c r="D55" s="323"/>
      <c r="E55" s="323"/>
      <c r="F55" s="323"/>
      <c r="G55" s="323"/>
      <c r="H55" s="323"/>
    </row>
  </sheetData>
  <sheetProtection/>
  <mergeCells count="13">
    <mergeCell ref="B8:B9"/>
    <mergeCell ref="C8:C9"/>
    <mergeCell ref="D8:H8"/>
    <mergeCell ref="A10:H10"/>
    <mergeCell ref="A43:H43"/>
    <mergeCell ref="B55:H55"/>
    <mergeCell ref="A1:H1"/>
    <mergeCell ref="A2:G2"/>
    <mergeCell ref="A3:H3"/>
    <mergeCell ref="A4:H4"/>
    <mergeCell ref="A5:H5"/>
    <mergeCell ref="B54:D54"/>
    <mergeCell ref="A8:A9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C2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7.7109375" style="3" customWidth="1"/>
    <col min="2" max="2" width="78.7109375" style="3" customWidth="1"/>
    <col min="3" max="3" width="15.7109375" style="3" customWidth="1"/>
    <col min="4" max="9" width="9.140625" style="3" customWidth="1"/>
    <col min="10" max="16384" width="9.140625" style="3" customWidth="1"/>
  </cols>
  <sheetData>
    <row r="1" spans="1:3" ht="15.75" customHeight="1">
      <c r="A1" s="324" t="s">
        <v>124</v>
      </c>
      <c r="B1" s="324"/>
      <c r="C1" s="324"/>
    </row>
    <row r="2" spans="1:3" ht="15.75" customHeight="1">
      <c r="A2" s="327"/>
      <c r="B2" s="327"/>
      <c r="C2" s="327"/>
    </row>
    <row r="3" spans="1:3" ht="15.75" customHeight="1">
      <c r="A3" s="339" t="s">
        <v>220</v>
      </c>
      <c r="B3" s="339"/>
      <c r="C3" s="339"/>
    </row>
    <row r="4" spans="1:3" ht="15.75" customHeight="1">
      <c r="A4" s="325" t="s">
        <v>200</v>
      </c>
      <c r="B4" s="340"/>
      <c r="C4" s="340"/>
    </row>
    <row r="5" spans="1:3" ht="15.75" customHeight="1">
      <c r="A5" s="326" t="s">
        <v>222</v>
      </c>
      <c r="B5" s="326"/>
      <c r="C5" s="326"/>
    </row>
    <row r="6" spans="1:3" ht="15.75" customHeight="1">
      <c r="A6" s="19"/>
      <c r="B6" s="19"/>
      <c r="C6" s="19"/>
    </row>
    <row r="7" ht="15.75" customHeight="1" thickBot="1">
      <c r="C7" s="4" t="s">
        <v>209</v>
      </c>
    </row>
    <row r="8" spans="1:3" ht="56.25" customHeight="1" thickBot="1">
      <c r="A8" s="223" t="s">
        <v>9</v>
      </c>
      <c r="B8" s="224" t="s">
        <v>26</v>
      </c>
      <c r="C8" s="225" t="s">
        <v>27</v>
      </c>
    </row>
    <row r="9" spans="1:3" ht="15.75" customHeight="1">
      <c r="A9" s="20" t="s">
        <v>1</v>
      </c>
      <c r="B9" s="21" t="s">
        <v>232</v>
      </c>
      <c r="C9" s="22">
        <f>+'5.'!C9+'6.'!C9</f>
        <v>776445746</v>
      </c>
    </row>
    <row r="10" spans="1:3" ht="15.75" customHeight="1">
      <c r="A10" s="23" t="s">
        <v>2</v>
      </c>
      <c r="B10" s="24" t="s">
        <v>226</v>
      </c>
      <c r="C10" s="59">
        <f>+'5.'!C10+'6.'!C10</f>
        <v>399790</v>
      </c>
    </row>
    <row r="11" spans="1:3" ht="15.75" customHeight="1">
      <c r="A11" s="226" t="s">
        <v>4</v>
      </c>
      <c r="B11" s="227" t="s">
        <v>227</v>
      </c>
      <c r="C11" s="222">
        <f>SUM(C9:C10)</f>
        <v>776845536</v>
      </c>
    </row>
    <row r="12" spans="1:3" ht="15.75" customHeight="1">
      <c r="A12" s="23" t="s">
        <v>5</v>
      </c>
      <c r="B12" s="24" t="s">
        <v>49</v>
      </c>
      <c r="C12" s="25">
        <f>+'5.'!C12+'6.'!C12</f>
        <v>-302214248</v>
      </c>
    </row>
    <row r="13" spans="1:3" ht="15.75" customHeight="1">
      <c r="A13" s="23" t="s">
        <v>7</v>
      </c>
      <c r="B13" s="24" t="s">
        <v>50</v>
      </c>
      <c r="C13" s="25">
        <f>+'5.'!C13+'6.'!C13</f>
        <v>244680</v>
      </c>
    </row>
    <row r="14" spans="1:3" ht="15.75" customHeight="1">
      <c r="A14" s="23" t="s">
        <v>19</v>
      </c>
      <c r="B14" s="26" t="s">
        <v>233</v>
      </c>
      <c r="C14" s="27">
        <f>+'5.'!C14+'6.'!C14</f>
        <v>474231498</v>
      </c>
    </row>
    <row r="15" spans="1:3" ht="15.75" customHeight="1">
      <c r="A15" s="23" t="s">
        <v>20</v>
      </c>
      <c r="B15" s="24" t="s">
        <v>229</v>
      </c>
      <c r="C15" s="25">
        <f>+'5.'!C15+'6.'!C15</f>
        <v>644470</v>
      </c>
    </row>
    <row r="16" spans="1:3" ht="15.75" customHeight="1" thickBot="1">
      <c r="A16" s="228" t="s">
        <v>21</v>
      </c>
      <c r="B16" s="229" t="s">
        <v>230</v>
      </c>
      <c r="C16" s="230">
        <f>SUM(C14:C15)</f>
        <v>474875968</v>
      </c>
    </row>
    <row r="18" spans="2:3" ht="15.75">
      <c r="B18" s="70"/>
      <c r="C18" s="15"/>
    </row>
    <row r="21" ht="15.75">
      <c r="C21" s="15"/>
    </row>
  </sheetData>
  <sheetProtection/>
  <mergeCells count="5">
    <mergeCell ref="A2:C2"/>
    <mergeCell ref="A3:C3"/>
    <mergeCell ref="A4:C4"/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7109375" style="3" customWidth="1"/>
    <col min="2" max="2" width="78.7109375" style="3" customWidth="1"/>
    <col min="3" max="3" width="15.7109375" style="3" customWidth="1"/>
    <col min="4" max="6" width="9.140625" style="3" customWidth="1"/>
    <col min="7" max="7" width="11.28125" style="3" bestFit="1" customWidth="1"/>
    <col min="8" max="16384" width="9.140625" style="3" customWidth="1"/>
  </cols>
  <sheetData>
    <row r="1" spans="1:8" ht="15.75" customHeight="1">
      <c r="A1" s="324" t="s">
        <v>125</v>
      </c>
      <c r="B1" s="324"/>
      <c r="C1" s="324"/>
      <c r="D1" s="9"/>
      <c r="E1" s="9"/>
      <c r="F1" s="9"/>
      <c r="G1" s="9"/>
      <c r="H1" s="9"/>
    </row>
    <row r="2" spans="1:3" ht="15.75" customHeight="1">
      <c r="A2" s="327"/>
      <c r="B2" s="327"/>
      <c r="C2" s="327"/>
    </row>
    <row r="3" spans="1:3" ht="15.75" customHeight="1">
      <c r="A3" s="339" t="s">
        <v>220</v>
      </c>
      <c r="B3" s="339"/>
      <c r="C3" s="339"/>
    </row>
    <row r="4" spans="1:3" ht="15.75" customHeight="1">
      <c r="A4" s="325" t="s">
        <v>201</v>
      </c>
      <c r="B4" s="340"/>
      <c r="C4" s="340"/>
    </row>
    <row r="5" spans="1:8" ht="15.75" customHeight="1">
      <c r="A5" s="326" t="s">
        <v>222</v>
      </c>
      <c r="B5" s="326"/>
      <c r="C5" s="326"/>
      <c r="D5" s="9"/>
      <c r="E5" s="9"/>
      <c r="F5" s="9"/>
      <c r="G5" s="9"/>
      <c r="H5" s="9"/>
    </row>
    <row r="6" spans="1:3" ht="15.75" customHeight="1">
      <c r="A6" s="19"/>
      <c r="B6" s="19"/>
      <c r="C6" s="19"/>
    </row>
    <row r="7" ht="15.75" customHeight="1" thickBot="1">
      <c r="C7" s="4" t="s">
        <v>209</v>
      </c>
    </row>
    <row r="8" spans="1:3" ht="56.25" customHeight="1" thickBot="1">
      <c r="A8" s="223" t="s">
        <v>9</v>
      </c>
      <c r="B8" s="224" t="s">
        <v>26</v>
      </c>
      <c r="C8" s="225" t="s">
        <v>27</v>
      </c>
    </row>
    <row r="9" spans="1:3" ht="15.75" customHeight="1">
      <c r="A9" s="20" t="s">
        <v>1</v>
      </c>
      <c r="B9" s="21" t="s">
        <v>232</v>
      </c>
      <c r="C9" s="27">
        <v>757417517</v>
      </c>
    </row>
    <row r="10" spans="1:3" ht="15.75" customHeight="1">
      <c r="A10" s="23" t="s">
        <v>2</v>
      </c>
      <c r="B10" s="24" t="s">
        <v>226</v>
      </c>
      <c r="C10" s="25">
        <v>184720</v>
      </c>
    </row>
    <row r="11" spans="1:3" ht="15.75" customHeight="1">
      <c r="A11" s="226" t="s">
        <v>4</v>
      </c>
      <c r="B11" s="227" t="s">
        <v>227</v>
      </c>
      <c r="C11" s="222">
        <f>SUM(C9:C10)</f>
        <v>757602237</v>
      </c>
    </row>
    <row r="12" spans="1:3" ht="15.75" customHeight="1">
      <c r="A12" s="23" t="s">
        <v>5</v>
      </c>
      <c r="B12" s="24" t="s">
        <v>49</v>
      </c>
      <c r="C12" s="25">
        <f>C14-C9</f>
        <v>-291918403</v>
      </c>
    </row>
    <row r="13" spans="1:3" ht="15.75" customHeight="1">
      <c r="A13" s="23" t="s">
        <v>7</v>
      </c>
      <c r="B13" s="24" t="s">
        <v>50</v>
      </c>
      <c r="C13" s="25">
        <f>C15-C10</f>
        <v>86360</v>
      </c>
    </row>
    <row r="14" spans="1:3" ht="15.75" customHeight="1">
      <c r="A14" s="23" t="s">
        <v>19</v>
      </c>
      <c r="B14" s="26" t="s">
        <v>233</v>
      </c>
      <c r="C14" s="27">
        <v>465499114</v>
      </c>
    </row>
    <row r="15" spans="1:3" ht="15.75" customHeight="1">
      <c r="A15" s="23" t="s">
        <v>20</v>
      </c>
      <c r="B15" s="24" t="s">
        <v>229</v>
      </c>
      <c r="C15" s="25">
        <v>271080</v>
      </c>
    </row>
    <row r="16" spans="1:4" ht="15.75" customHeight="1" thickBot="1">
      <c r="A16" s="228" t="s">
        <v>21</v>
      </c>
      <c r="B16" s="229" t="s">
        <v>230</v>
      </c>
      <c r="C16" s="230">
        <f>SUM(C14:C15)</f>
        <v>465770194</v>
      </c>
      <c r="D16" s="15"/>
    </row>
    <row r="20" ht="15.75">
      <c r="C20" s="15"/>
    </row>
    <row r="21" ht="15.75">
      <c r="C21" s="15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D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7109375" style="3" customWidth="1"/>
    <col min="2" max="2" width="78.7109375" style="3" customWidth="1"/>
    <col min="3" max="3" width="15.7109375" style="3" customWidth="1"/>
    <col min="4" max="16384" width="9.140625" style="3" customWidth="1"/>
  </cols>
  <sheetData>
    <row r="1" spans="1:3" ht="15.75" customHeight="1">
      <c r="A1" s="324" t="s">
        <v>126</v>
      </c>
      <c r="B1" s="324"/>
      <c r="C1" s="324"/>
    </row>
    <row r="2" spans="1:3" ht="15.75" customHeight="1">
      <c r="A2" s="327"/>
      <c r="B2" s="327"/>
      <c r="C2" s="327"/>
    </row>
    <row r="3" spans="1:3" ht="15.75" customHeight="1">
      <c r="A3" s="339" t="s">
        <v>221</v>
      </c>
      <c r="B3" s="339"/>
      <c r="C3" s="339"/>
    </row>
    <row r="4" spans="1:3" ht="15.75" customHeight="1">
      <c r="A4" s="325" t="s">
        <v>201</v>
      </c>
      <c r="B4" s="340"/>
      <c r="C4" s="340"/>
    </row>
    <row r="5" spans="1:3" ht="15.75" customHeight="1">
      <c r="A5" s="326" t="s">
        <v>222</v>
      </c>
      <c r="B5" s="326"/>
      <c r="C5" s="326"/>
    </row>
    <row r="6" spans="1:3" ht="15.75" customHeight="1">
      <c r="A6" s="19"/>
      <c r="B6" s="19"/>
      <c r="C6" s="19"/>
    </row>
    <row r="7" ht="15.75" customHeight="1" thickBot="1">
      <c r="C7" s="4" t="s">
        <v>209</v>
      </c>
    </row>
    <row r="8" spans="1:3" ht="56.25" customHeight="1" thickBot="1">
      <c r="A8" s="223" t="s">
        <v>9</v>
      </c>
      <c r="B8" s="224" t="s">
        <v>26</v>
      </c>
      <c r="C8" s="225" t="s">
        <v>27</v>
      </c>
    </row>
    <row r="9" spans="1:3" ht="15.75" customHeight="1">
      <c r="A9" s="20" t="s">
        <v>1</v>
      </c>
      <c r="B9" s="21" t="s">
        <v>225</v>
      </c>
      <c r="C9" s="27">
        <v>19028229</v>
      </c>
    </row>
    <row r="10" spans="1:3" ht="15.75" customHeight="1">
      <c r="A10" s="23" t="s">
        <v>2</v>
      </c>
      <c r="B10" s="24" t="s">
        <v>226</v>
      </c>
      <c r="C10" s="25">
        <v>215070</v>
      </c>
    </row>
    <row r="11" spans="1:3" ht="15.75" customHeight="1">
      <c r="A11" s="226" t="s">
        <v>4</v>
      </c>
      <c r="B11" s="227" t="s">
        <v>227</v>
      </c>
      <c r="C11" s="222">
        <f>SUM(C9:C10)</f>
        <v>19243299</v>
      </c>
    </row>
    <row r="12" spans="1:3" ht="15.75" customHeight="1">
      <c r="A12" s="23" t="s">
        <v>5</v>
      </c>
      <c r="B12" s="24" t="s">
        <v>199</v>
      </c>
      <c r="C12" s="25">
        <f>C14-C9</f>
        <v>-10295845</v>
      </c>
    </row>
    <row r="13" spans="1:3" ht="15.75" customHeight="1">
      <c r="A13" s="23" t="s">
        <v>7</v>
      </c>
      <c r="B13" s="24" t="s">
        <v>50</v>
      </c>
      <c r="C13" s="25">
        <f>C15-C10</f>
        <v>158320</v>
      </c>
    </row>
    <row r="14" spans="1:3" ht="15.75" customHeight="1">
      <c r="A14" s="23" t="s">
        <v>19</v>
      </c>
      <c r="B14" s="26" t="s">
        <v>228</v>
      </c>
      <c r="C14" s="27">
        <v>8732384</v>
      </c>
    </row>
    <row r="15" spans="1:3" ht="15.75" customHeight="1">
      <c r="A15" s="23" t="s">
        <v>20</v>
      </c>
      <c r="B15" s="24" t="s">
        <v>229</v>
      </c>
      <c r="C15" s="25">
        <v>373390</v>
      </c>
    </row>
    <row r="16" spans="1:4" ht="15.75" customHeight="1" thickBot="1">
      <c r="A16" s="228" t="s">
        <v>21</v>
      </c>
      <c r="B16" s="229" t="s">
        <v>230</v>
      </c>
      <c r="C16" s="230">
        <f>SUM(C14:C15)</f>
        <v>9105774</v>
      </c>
      <c r="D16" s="15"/>
    </row>
    <row r="18" ht="15.75">
      <c r="C18" s="15"/>
    </row>
    <row r="21" ht="15.75">
      <c r="C21" s="15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E2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9.7109375" style="3" customWidth="1"/>
    <col min="2" max="2" width="15.00390625" style="3" customWidth="1"/>
    <col min="3" max="3" width="9.140625" style="3" customWidth="1"/>
    <col min="4" max="4" width="12.421875" style="3" bestFit="1" customWidth="1"/>
    <col min="5" max="16384" width="9.140625" style="3" customWidth="1"/>
  </cols>
  <sheetData>
    <row r="1" spans="1:2" ht="15.75">
      <c r="A1" s="324" t="s">
        <v>127</v>
      </c>
      <c r="B1" s="324"/>
    </row>
    <row r="2" spans="1:2" ht="15.75">
      <c r="A2" s="327"/>
      <c r="B2" s="327"/>
    </row>
    <row r="3" spans="1:2" ht="15.75">
      <c r="A3" s="339" t="s">
        <v>218</v>
      </c>
      <c r="B3" s="339"/>
    </row>
    <row r="4" spans="1:2" ht="15.75">
      <c r="A4" s="342" t="s">
        <v>51</v>
      </c>
      <c r="B4" s="342"/>
    </row>
    <row r="5" spans="1:2" ht="15.75">
      <c r="A5" s="326" t="s">
        <v>222</v>
      </c>
      <c r="B5" s="326"/>
    </row>
    <row r="6" spans="1:2" s="44" customFormat="1" ht="15.75">
      <c r="A6" s="343"/>
      <c r="B6" s="343"/>
    </row>
    <row r="7" spans="1:2" s="44" customFormat="1" ht="16.5" thickBot="1">
      <c r="A7" s="45"/>
      <c r="B7" s="46" t="s">
        <v>209</v>
      </c>
    </row>
    <row r="8" spans="1:3" ht="16.5" thickBot="1">
      <c r="A8" s="219" t="s">
        <v>42</v>
      </c>
      <c r="B8" s="220" t="s">
        <v>27</v>
      </c>
      <c r="C8" s="341"/>
    </row>
    <row r="9" spans="1:3" ht="15.75">
      <c r="A9" s="127" t="s">
        <v>52</v>
      </c>
      <c r="B9" s="22">
        <f>+'8.'!B9+'9.'!B9</f>
        <v>905339232</v>
      </c>
      <c r="C9" s="341"/>
    </row>
    <row r="10" spans="1:2" ht="15.75">
      <c r="A10" s="128" t="s">
        <v>53</v>
      </c>
      <c r="B10" s="25">
        <f>+'8.'!B10+'9.'!B10</f>
        <v>1175365344</v>
      </c>
    </row>
    <row r="11" spans="1:5" ht="15.75">
      <c r="A11" s="129" t="s">
        <v>54</v>
      </c>
      <c r="B11" s="37">
        <f>B9-B10</f>
        <v>-270026112</v>
      </c>
      <c r="D11" s="153"/>
      <c r="E11" s="153"/>
    </row>
    <row r="12" spans="1:5" ht="15.75">
      <c r="A12" s="128" t="s">
        <v>55</v>
      </c>
      <c r="B12" s="25">
        <f>'8.'!B12+'9.'!B12-340849210</f>
        <v>784668156</v>
      </c>
      <c r="D12" s="153"/>
      <c r="E12" s="153"/>
    </row>
    <row r="13" spans="1:5" ht="15.75">
      <c r="A13" s="128" t="s">
        <v>56</v>
      </c>
      <c r="B13" s="25">
        <v>12444000</v>
      </c>
      <c r="D13" s="153"/>
      <c r="E13" s="153"/>
    </row>
    <row r="14" spans="1:5" ht="15.75">
      <c r="A14" s="130" t="s">
        <v>57</v>
      </c>
      <c r="B14" s="48">
        <f>B12-B13</f>
        <v>772224156</v>
      </c>
      <c r="D14" s="153"/>
      <c r="E14" s="153"/>
    </row>
    <row r="15" spans="1:5" ht="15.75">
      <c r="A15" s="221" t="s">
        <v>58</v>
      </c>
      <c r="B15" s="222">
        <f>B11+B14</f>
        <v>502198044</v>
      </c>
      <c r="D15" s="153"/>
      <c r="E15" s="135"/>
    </row>
    <row r="16" spans="1:2" ht="15.75">
      <c r="A16" s="128" t="s">
        <v>59</v>
      </c>
      <c r="B16" s="25">
        <f>+'8.'!B16+'9.'!B16</f>
        <v>0</v>
      </c>
    </row>
    <row r="17" spans="1:2" ht="15.75">
      <c r="A17" s="128" t="s">
        <v>60</v>
      </c>
      <c r="B17" s="25">
        <f>+'8.'!B17+'9.'!B17</f>
        <v>0</v>
      </c>
    </row>
    <row r="18" spans="1:2" ht="15.75">
      <c r="A18" s="129" t="s">
        <v>61</v>
      </c>
      <c r="B18" s="37">
        <f>+'8.'!B18+'9.'!B18</f>
        <v>0</v>
      </c>
    </row>
    <row r="19" spans="1:2" ht="15.75">
      <c r="A19" s="128" t="s">
        <v>62</v>
      </c>
      <c r="B19" s="25">
        <f>+'8.'!B19+'9.'!B19</f>
        <v>0</v>
      </c>
    </row>
    <row r="20" spans="1:2" ht="15.75">
      <c r="A20" s="128" t="s">
        <v>63</v>
      </c>
      <c r="B20" s="25">
        <f>+'8.'!B20+'9.'!B20</f>
        <v>0</v>
      </c>
    </row>
    <row r="21" spans="1:2" ht="15.75">
      <c r="A21" s="129" t="s">
        <v>64</v>
      </c>
      <c r="B21" s="37">
        <f>+'8.'!B21+'9.'!B21</f>
        <v>0</v>
      </c>
    </row>
    <row r="22" spans="1:2" ht="15.75">
      <c r="A22" s="221" t="s">
        <v>65</v>
      </c>
      <c r="B22" s="222">
        <f>+'8.'!B22+'9.'!B22</f>
        <v>0</v>
      </c>
    </row>
    <row r="23" spans="1:2" ht="15.75">
      <c r="A23" s="221" t="s">
        <v>66</v>
      </c>
      <c r="B23" s="222">
        <f>B15+B22</f>
        <v>502198044</v>
      </c>
    </row>
    <row r="24" spans="1:4" ht="15.75">
      <c r="A24" s="129" t="s">
        <v>67</v>
      </c>
      <c r="B24" s="37">
        <f>+'8.'!B24+'9.'!B24</f>
        <v>324167258</v>
      </c>
      <c r="D24" s="15"/>
    </row>
    <row r="25" spans="1:4" ht="15.75">
      <c r="A25" s="129" t="s">
        <v>68</v>
      </c>
      <c r="B25" s="37">
        <f>B23-B24</f>
        <v>178030786</v>
      </c>
      <c r="D25" s="15"/>
    </row>
    <row r="26" spans="1:2" ht="15.75">
      <c r="A26" s="129" t="s">
        <v>69</v>
      </c>
      <c r="B26" s="37">
        <f>+'8.'!B26+'9.'!B26</f>
        <v>0</v>
      </c>
    </row>
    <row r="27" spans="1:2" ht="16.5" thickBot="1">
      <c r="A27" s="131" t="s">
        <v>70</v>
      </c>
      <c r="B27" s="116">
        <f>+'8.'!B27+'9.'!B27</f>
        <v>0</v>
      </c>
    </row>
    <row r="29" ht="15.75">
      <c r="B29" s="15"/>
    </row>
  </sheetData>
  <sheetProtection/>
  <mergeCells count="7">
    <mergeCell ref="A1:B1"/>
    <mergeCell ref="C8:C9"/>
    <mergeCell ref="A2:B2"/>
    <mergeCell ref="A3:B3"/>
    <mergeCell ref="A4:B4"/>
    <mergeCell ref="A6:B6"/>
    <mergeCell ref="A5:B5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2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9.8515625" style="3" customWidth="1"/>
    <col min="2" max="2" width="14.8515625" style="3" customWidth="1"/>
    <col min="3" max="16384" width="9.140625" style="3" customWidth="1"/>
  </cols>
  <sheetData>
    <row r="1" spans="1:3" ht="15.75">
      <c r="A1" s="324" t="s">
        <v>128</v>
      </c>
      <c r="B1" s="324"/>
      <c r="C1" s="9"/>
    </row>
    <row r="2" spans="1:3" ht="15.75">
      <c r="A2" s="327"/>
      <c r="B2" s="327"/>
      <c r="C2" s="327"/>
    </row>
    <row r="3" spans="1:3" ht="15.75">
      <c r="A3" s="339" t="s">
        <v>218</v>
      </c>
      <c r="B3" s="339"/>
      <c r="C3" s="66"/>
    </row>
    <row r="4" spans="1:3" ht="15.75">
      <c r="A4" s="342" t="s">
        <v>71</v>
      </c>
      <c r="B4" s="342"/>
      <c r="C4" s="117"/>
    </row>
    <row r="5" spans="1:3" ht="15.75">
      <c r="A5" s="326" t="s">
        <v>222</v>
      </c>
      <c r="B5" s="326"/>
      <c r="C5" s="9"/>
    </row>
    <row r="6" spans="1:2" s="44" customFormat="1" ht="15.75">
      <c r="A6" s="343"/>
      <c r="B6" s="343"/>
    </row>
    <row r="7" spans="1:2" s="44" customFormat="1" ht="16.5" thickBot="1">
      <c r="A7" s="45"/>
      <c r="B7" s="46" t="s">
        <v>209</v>
      </c>
    </row>
    <row r="8" spans="1:2" ht="16.5" thickBot="1">
      <c r="A8" s="219" t="s">
        <v>42</v>
      </c>
      <c r="B8" s="220" t="s">
        <v>27</v>
      </c>
    </row>
    <row r="9" spans="1:8" ht="15.75">
      <c r="A9" s="127" t="s">
        <v>52</v>
      </c>
      <c r="B9" s="22">
        <v>869574776</v>
      </c>
      <c r="C9" s="155"/>
      <c r="D9" s="18"/>
      <c r="E9" s="18"/>
      <c r="F9" s="18"/>
      <c r="G9" s="18"/>
      <c r="H9" s="18"/>
    </row>
    <row r="10" spans="1:2" ht="15.75">
      <c r="A10" s="128" t="s">
        <v>53</v>
      </c>
      <c r="B10" s="25">
        <v>808228127</v>
      </c>
    </row>
    <row r="11" spans="1:2" ht="15.75">
      <c r="A11" s="129" t="s">
        <v>54</v>
      </c>
      <c r="B11" s="37">
        <f>B9-B10</f>
        <v>61346649</v>
      </c>
    </row>
    <row r="12" spans="1:2" ht="15.75">
      <c r="A12" s="128" t="s">
        <v>55</v>
      </c>
      <c r="B12" s="25">
        <v>765182621</v>
      </c>
    </row>
    <row r="13" spans="1:2" ht="15.75">
      <c r="A13" s="128" t="s">
        <v>56</v>
      </c>
      <c r="B13" s="25">
        <v>353293210</v>
      </c>
    </row>
    <row r="14" spans="1:2" ht="15.75">
      <c r="A14" s="130" t="s">
        <v>57</v>
      </c>
      <c r="B14" s="48">
        <f>+B12-B13</f>
        <v>411889411</v>
      </c>
    </row>
    <row r="15" spans="1:2" ht="15.75">
      <c r="A15" s="221" t="s">
        <v>58</v>
      </c>
      <c r="B15" s="222">
        <f>+B14+B11</f>
        <v>473236060</v>
      </c>
    </row>
    <row r="16" spans="1:2" ht="15.75">
      <c r="A16" s="128" t="s">
        <v>59</v>
      </c>
      <c r="B16" s="25">
        <v>0</v>
      </c>
    </row>
    <row r="17" spans="1:2" ht="15.75">
      <c r="A17" s="128" t="s">
        <v>60</v>
      </c>
      <c r="B17" s="25">
        <v>0</v>
      </c>
    </row>
    <row r="18" spans="1:2" ht="15.75">
      <c r="A18" s="129" t="s">
        <v>61</v>
      </c>
      <c r="B18" s="37">
        <v>0</v>
      </c>
    </row>
    <row r="19" spans="1:2" ht="15.75">
      <c r="A19" s="128" t="s">
        <v>62</v>
      </c>
      <c r="B19" s="25">
        <v>0</v>
      </c>
    </row>
    <row r="20" spans="1:2" ht="15.75">
      <c r="A20" s="128" t="s">
        <v>63</v>
      </c>
      <c r="B20" s="25">
        <v>0</v>
      </c>
    </row>
    <row r="21" spans="1:2" ht="15.75">
      <c r="A21" s="129" t="s">
        <v>64</v>
      </c>
      <c r="B21" s="37">
        <v>0</v>
      </c>
    </row>
    <row r="22" spans="1:2" ht="15.75">
      <c r="A22" s="221" t="s">
        <v>65</v>
      </c>
      <c r="B22" s="222">
        <v>0</v>
      </c>
    </row>
    <row r="23" spans="1:2" ht="15.75">
      <c r="A23" s="221" t="s">
        <v>66</v>
      </c>
      <c r="B23" s="222">
        <f>+B22+B15</f>
        <v>473236060</v>
      </c>
    </row>
    <row r="24" spans="1:3" ht="15.75">
      <c r="A24" s="129" t="s">
        <v>67</v>
      </c>
      <c r="B24" s="37">
        <v>317583618</v>
      </c>
      <c r="C24" s="156"/>
    </row>
    <row r="25" spans="1:2" ht="15.75">
      <c r="A25" s="129" t="s">
        <v>68</v>
      </c>
      <c r="B25" s="37">
        <f>B23-B24</f>
        <v>155652442</v>
      </c>
    </row>
    <row r="26" spans="1:2" ht="15.75">
      <c r="A26" s="129" t="s">
        <v>69</v>
      </c>
      <c r="B26" s="37">
        <v>0</v>
      </c>
    </row>
    <row r="27" spans="1:2" ht="16.5" thickBot="1">
      <c r="A27" s="131" t="s">
        <v>70</v>
      </c>
      <c r="B27" s="116">
        <v>0</v>
      </c>
    </row>
  </sheetData>
  <sheetProtection/>
  <mergeCells count="6">
    <mergeCell ref="A1:B1"/>
    <mergeCell ref="A2:C2"/>
    <mergeCell ref="A6:B6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2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9.7109375" style="3" customWidth="1"/>
    <col min="2" max="2" width="15.00390625" style="3" customWidth="1"/>
    <col min="3" max="16384" width="9.140625" style="3" customWidth="1"/>
  </cols>
  <sheetData>
    <row r="1" spans="1:2" ht="15.75">
      <c r="A1" s="324" t="s">
        <v>129</v>
      </c>
      <c r="B1" s="324"/>
    </row>
    <row r="2" spans="1:2" ht="15.75">
      <c r="A2" s="327"/>
      <c r="B2" s="327"/>
    </row>
    <row r="3" spans="1:2" ht="15.75">
      <c r="A3" s="339" t="s">
        <v>219</v>
      </c>
      <c r="B3" s="339"/>
    </row>
    <row r="4" spans="1:2" ht="15.75">
      <c r="A4" s="342" t="s">
        <v>71</v>
      </c>
      <c r="B4" s="342"/>
    </row>
    <row r="5" spans="1:2" ht="15.75">
      <c r="A5" s="326" t="s">
        <v>222</v>
      </c>
      <c r="B5" s="326"/>
    </row>
    <row r="6" spans="1:2" s="44" customFormat="1" ht="15.75">
      <c r="A6" s="343"/>
      <c r="B6" s="343"/>
    </row>
    <row r="7" spans="1:2" s="44" customFormat="1" ht="16.5" thickBot="1">
      <c r="A7" s="45"/>
      <c r="B7" s="46" t="s">
        <v>209</v>
      </c>
    </row>
    <row r="8" spans="1:2" ht="16.5" thickBot="1">
      <c r="A8" s="219" t="s">
        <v>42</v>
      </c>
      <c r="B8" s="220" t="s">
        <v>27</v>
      </c>
    </row>
    <row r="9" spans="1:2" ht="15.75">
      <c r="A9" s="127" t="s">
        <v>52</v>
      </c>
      <c r="B9" s="72">
        <v>35764456</v>
      </c>
    </row>
    <row r="10" spans="1:2" ht="15.75">
      <c r="A10" s="128" t="s">
        <v>53</v>
      </c>
      <c r="B10" s="73">
        <v>367137217</v>
      </c>
    </row>
    <row r="11" spans="1:2" ht="15.75">
      <c r="A11" s="129" t="s">
        <v>54</v>
      </c>
      <c r="B11" s="74">
        <f>+B9-B10</f>
        <v>-331372761</v>
      </c>
    </row>
    <row r="12" spans="1:2" ht="15.75">
      <c r="A12" s="128" t="s">
        <v>55</v>
      </c>
      <c r="B12" s="73">
        <v>360334745</v>
      </c>
    </row>
    <row r="13" spans="1:2" ht="15.75">
      <c r="A13" s="128" t="s">
        <v>56</v>
      </c>
      <c r="B13" s="73">
        <v>0</v>
      </c>
    </row>
    <row r="14" spans="1:2" ht="15.75">
      <c r="A14" s="130" t="s">
        <v>57</v>
      </c>
      <c r="B14" s="75">
        <f>+B12-B13</f>
        <v>360334745</v>
      </c>
    </row>
    <row r="15" spans="1:2" ht="15.75">
      <c r="A15" s="221" t="s">
        <v>58</v>
      </c>
      <c r="B15" s="222">
        <f>+B14+B11</f>
        <v>28961984</v>
      </c>
    </row>
    <row r="16" spans="1:2" ht="15.75">
      <c r="A16" s="128" t="s">
        <v>59</v>
      </c>
      <c r="B16" s="25">
        <v>0</v>
      </c>
    </row>
    <row r="17" spans="1:2" ht="15.75">
      <c r="A17" s="128" t="s">
        <v>60</v>
      </c>
      <c r="B17" s="25">
        <v>0</v>
      </c>
    </row>
    <row r="18" spans="1:2" ht="15.75">
      <c r="A18" s="129" t="s">
        <v>61</v>
      </c>
      <c r="B18" s="37">
        <v>0</v>
      </c>
    </row>
    <row r="19" spans="1:2" ht="15.75">
      <c r="A19" s="128" t="s">
        <v>62</v>
      </c>
      <c r="B19" s="25">
        <v>0</v>
      </c>
    </row>
    <row r="20" spans="1:2" ht="15.75">
      <c r="A20" s="128" t="s">
        <v>63</v>
      </c>
      <c r="B20" s="25">
        <v>0</v>
      </c>
    </row>
    <row r="21" spans="1:2" ht="15.75">
      <c r="A21" s="129" t="s">
        <v>64</v>
      </c>
      <c r="B21" s="37">
        <v>0</v>
      </c>
    </row>
    <row r="22" spans="1:2" ht="15.75">
      <c r="A22" s="221" t="s">
        <v>65</v>
      </c>
      <c r="B22" s="222">
        <v>0</v>
      </c>
    </row>
    <row r="23" spans="1:2" ht="15.75">
      <c r="A23" s="221" t="s">
        <v>66</v>
      </c>
      <c r="B23" s="222">
        <f>+B22+B15</f>
        <v>28961984</v>
      </c>
    </row>
    <row r="24" spans="1:2" s="71" customFormat="1" ht="15.75">
      <c r="A24" s="132" t="s">
        <v>67</v>
      </c>
      <c r="B24" s="74">
        <v>6583640</v>
      </c>
    </row>
    <row r="25" spans="1:2" s="71" customFormat="1" ht="15.75">
      <c r="A25" s="132" t="s">
        <v>68</v>
      </c>
      <c r="B25" s="74">
        <f>B23-B24</f>
        <v>22378344</v>
      </c>
    </row>
    <row r="26" spans="1:2" s="71" customFormat="1" ht="15.75">
      <c r="A26" s="132" t="s">
        <v>69</v>
      </c>
      <c r="B26" s="74">
        <v>0</v>
      </c>
    </row>
    <row r="27" spans="1:2" s="71" customFormat="1" ht="16.5" thickBot="1">
      <c r="A27" s="133" t="s">
        <v>70</v>
      </c>
      <c r="B27" s="115">
        <v>0</v>
      </c>
    </row>
  </sheetData>
  <sheetProtection/>
  <mergeCells count="6">
    <mergeCell ref="A1:B1"/>
    <mergeCell ref="A2:B2"/>
    <mergeCell ref="A6:B6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Mar.Norbert</cp:lastModifiedBy>
  <cp:lastPrinted>2024-05-10T07:40:45Z</cp:lastPrinted>
  <dcterms:created xsi:type="dcterms:W3CDTF">2007-02-22T10:27:43Z</dcterms:created>
  <dcterms:modified xsi:type="dcterms:W3CDTF">2024-05-15T14:45:30Z</dcterms:modified>
  <cp:category/>
  <cp:version/>
  <cp:contentType/>
  <cp:contentStatus/>
</cp:coreProperties>
</file>