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.Norbert\Documents\2025. év\Közgyűlés\2025.02.21\2025. évi költségvetés\"/>
    </mc:Choice>
  </mc:AlternateContent>
  <xr:revisionPtr revIDLastSave="0" documentId="13_ncr:1_{C99E8E64-6B26-4CE4-8B8C-EE88398A1850}" xr6:coauthVersionLast="47" xr6:coauthVersionMax="47" xr10:uidLastSave="{00000000-0000-0000-0000-000000000000}"/>
  <bookViews>
    <workbookView xWindow="28680" yWindow="-120" windowWidth="29040" windowHeight="15840" tabRatio="841" activeTab="8" xr2:uid="{00000000-000D-0000-FFFF-FFFF00000000}"/>
  </bookViews>
  <sheets>
    <sheet name="1." sheetId="39" r:id="rId1"/>
    <sheet name="2." sheetId="53" r:id="rId2"/>
    <sheet name="3." sheetId="54" r:id="rId3"/>
    <sheet name="4." sheetId="61" r:id="rId4"/>
    <sheet name="5." sheetId="64" r:id="rId5"/>
    <sheet name="6." sheetId="62" r:id="rId6"/>
    <sheet name="7." sheetId="45" r:id="rId7"/>
    <sheet name="8." sheetId="46" r:id="rId8"/>
    <sheet name="9." sheetId="55" r:id="rId9"/>
  </sheets>
  <definedNames>
    <definedName name="_xlnm.Print_Titles" localSheetId="0">'1.'!$1:$10</definedName>
    <definedName name="_xlnm.Print_Titles" localSheetId="1">'2.'!$1:$10</definedName>
    <definedName name="_xlnm.Print_Titles" localSheetId="2">'3.'!$1:$10</definedName>
    <definedName name="_xlnm.Print_Titles" localSheetId="3">'4.'!$1:$11</definedName>
    <definedName name="_xlnm.Print_Titles" localSheetId="4">'5.'!$1:$11</definedName>
    <definedName name="_xlnm.Print_Titles" localSheetId="5">'6.'!$1:$10</definedName>
    <definedName name="_xlnm.Print_Titles" localSheetId="6">'7.'!$8:$10</definedName>
    <definedName name="_xlnm.Print_Titles" localSheetId="7">'8.'!$1:$9</definedName>
    <definedName name="_xlnm.Print_Area" localSheetId="0">'1.'!$A$1:$J$70</definedName>
    <definedName name="_xlnm.Print_Area" localSheetId="1">'2.'!$A$1:$J$70</definedName>
    <definedName name="_xlnm.Print_Area" localSheetId="2">'3.'!$A$1:$J$70</definedName>
    <definedName name="_xlnm.Print_Area" localSheetId="3">'4.'!$A$1:$L$29</definedName>
    <definedName name="_xlnm.Print_Area" localSheetId="4">'5.'!$A$1:$M$66</definedName>
    <definedName name="_xlnm.Print_Area" localSheetId="5">'6.'!$A$1:$K$66</definedName>
    <definedName name="_xlnm.Print_Area" localSheetId="6">'7.'!$A$1:$E$16</definedName>
    <definedName name="_xlnm.Print_Area" localSheetId="7">'8.'!$A$1:$C$24</definedName>
    <definedName name="_xlnm.Print_Area" localSheetId="8">'9.'!$A$1:$C$27</definedName>
  </definedNames>
  <calcPr calcId="181029"/>
</workbook>
</file>

<file path=xl/calcChain.xml><?xml version="1.0" encoding="utf-8"?>
<calcChain xmlns="http://schemas.openxmlformats.org/spreadsheetml/2006/main">
  <c r="J30" i="53" l="1"/>
  <c r="G62" i="62" l="1"/>
  <c r="H62" i="62"/>
  <c r="I62" i="62"/>
  <c r="J62" i="62"/>
  <c r="G63" i="62"/>
  <c r="H63" i="62"/>
  <c r="I63" i="62"/>
  <c r="J63" i="62"/>
  <c r="F63" i="62"/>
  <c r="F62" i="62"/>
  <c r="J61" i="62"/>
  <c r="I61" i="62"/>
  <c r="H61" i="62"/>
  <c r="G61" i="62"/>
  <c r="F61" i="62"/>
  <c r="K60" i="62"/>
  <c r="K59" i="62"/>
  <c r="J58" i="62"/>
  <c r="I58" i="62"/>
  <c r="H58" i="62"/>
  <c r="G58" i="62"/>
  <c r="F58" i="62"/>
  <c r="K57" i="62"/>
  <c r="K56" i="62"/>
  <c r="J55" i="62"/>
  <c r="I55" i="62"/>
  <c r="H55" i="62"/>
  <c r="G55" i="62"/>
  <c r="F55" i="62"/>
  <c r="K54" i="62"/>
  <c r="K53" i="62"/>
  <c r="J52" i="62"/>
  <c r="I52" i="62"/>
  <c r="H52" i="62"/>
  <c r="G52" i="62"/>
  <c r="F52" i="62"/>
  <c r="K51" i="62"/>
  <c r="K50" i="62"/>
  <c r="J49" i="62"/>
  <c r="I49" i="62"/>
  <c r="H49" i="62"/>
  <c r="G49" i="62"/>
  <c r="F49" i="62"/>
  <c r="K48" i="62"/>
  <c r="K47" i="62"/>
  <c r="J46" i="62"/>
  <c r="I46" i="62"/>
  <c r="H46" i="62"/>
  <c r="G46" i="62"/>
  <c r="F46" i="62"/>
  <c r="K45" i="62"/>
  <c r="K44" i="62"/>
  <c r="K55" i="62" l="1"/>
  <c r="K52" i="62"/>
  <c r="K49" i="62"/>
  <c r="K61" i="62"/>
  <c r="K46" i="62"/>
  <c r="K58" i="62"/>
  <c r="J31" i="62"/>
  <c r="I31" i="62"/>
  <c r="H31" i="62"/>
  <c r="G31" i="62"/>
  <c r="F31" i="62"/>
  <c r="K30" i="62"/>
  <c r="K29" i="62"/>
  <c r="J28" i="62"/>
  <c r="I28" i="62"/>
  <c r="H28" i="62"/>
  <c r="G28" i="62"/>
  <c r="F28" i="62"/>
  <c r="K27" i="62"/>
  <c r="K26" i="62"/>
  <c r="J25" i="62"/>
  <c r="I25" i="62"/>
  <c r="H25" i="62"/>
  <c r="G25" i="62"/>
  <c r="F25" i="62"/>
  <c r="K24" i="62"/>
  <c r="K23" i="62"/>
  <c r="J22" i="62"/>
  <c r="I22" i="62"/>
  <c r="H22" i="62"/>
  <c r="G22" i="62"/>
  <c r="F22" i="62"/>
  <c r="K21" i="62"/>
  <c r="K20" i="62"/>
  <c r="J19" i="62"/>
  <c r="I19" i="62"/>
  <c r="H19" i="62"/>
  <c r="G19" i="62"/>
  <c r="F19" i="62"/>
  <c r="K18" i="62"/>
  <c r="K17" i="62"/>
  <c r="J16" i="62"/>
  <c r="I16" i="62"/>
  <c r="H16" i="62"/>
  <c r="G16" i="62"/>
  <c r="F16" i="62"/>
  <c r="K15" i="62"/>
  <c r="K14" i="62"/>
  <c r="J13" i="62"/>
  <c r="I13" i="62"/>
  <c r="H13" i="62"/>
  <c r="G13" i="62"/>
  <c r="F13" i="62"/>
  <c r="K12" i="62"/>
  <c r="K11" i="62"/>
  <c r="J43" i="62"/>
  <c r="I43" i="62"/>
  <c r="H43" i="62"/>
  <c r="G43" i="62"/>
  <c r="F43" i="62"/>
  <c r="K42" i="62"/>
  <c r="K41" i="62"/>
  <c r="J40" i="62"/>
  <c r="I40" i="62"/>
  <c r="H40" i="62"/>
  <c r="G40" i="62"/>
  <c r="F40" i="62"/>
  <c r="K39" i="62"/>
  <c r="K38" i="62"/>
  <c r="J37" i="62"/>
  <c r="I37" i="62"/>
  <c r="H37" i="62"/>
  <c r="G37" i="62"/>
  <c r="F37" i="62"/>
  <c r="K36" i="62"/>
  <c r="K35" i="62"/>
  <c r="J34" i="62"/>
  <c r="I34" i="62"/>
  <c r="H34" i="62"/>
  <c r="G34" i="62"/>
  <c r="F34" i="62"/>
  <c r="K33" i="62"/>
  <c r="K32" i="62"/>
  <c r="G63" i="64"/>
  <c r="H63" i="64"/>
  <c r="I63" i="64"/>
  <c r="J63" i="64"/>
  <c r="L63" i="64"/>
  <c r="G64" i="64"/>
  <c r="H64" i="64"/>
  <c r="I64" i="64"/>
  <c r="J64" i="64"/>
  <c r="L64" i="64"/>
  <c r="F64" i="64"/>
  <c r="F63" i="64"/>
  <c r="K57" i="64"/>
  <c r="M57" i="64" s="1"/>
  <c r="M58" i="64"/>
  <c r="F59" i="64"/>
  <c r="G59" i="64"/>
  <c r="H59" i="64"/>
  <c r="I59" i="64"/>
  <c r="J59" i="64"/>
  <c r="L59" i="64"/>
  <c r="K60" i="64"/>
  <c r="M60" i="64" s="1"/>
  <c r="M61" i="64"/>
  <c r="F62" i="64"/>
  <c r="G62" i="64"/>
  <c r="H62" i="64"/>
  <c r="I62" i="64"/>
  <c r="J62" i="64"/>
  <c r="L62" i="64"/>
  <c r="L53" i="64"/>
  <c r="J53" i="64"/>
  <c r="I53" i="64"/>
  <c r="H53" i="64"/>
  <c r="G53" i="64"/>
  <c r="F53" i="64"/>
  <c r="K52" i="64"/>
  <c r="M52" i="64" s="1"/>
  <c r="K51" i="64"/>
  <c r="L56" i="64"/>
  <c r="J56" i="64"/>
  <c r="I56" i="64"/>
  <c r="H56" i="64"/>
  <c r="G56" i="64"/>
  <c r="F56" i="64"/>
  <c r="M55" i="64"/>
  <c r="K54" i="64"/>
  <c r="K56" i="64" s="1"/>
  <c r="L50" i="64"/>
  <c r="J50" i="64"/>
  <c r="I50" i="64"/>
  <c r="H50" i="64"/>
  <c r="G50" i="64"/>
  <c r="F50" i="64"/>
  <c r="K49" i="64"/>
  <c r="M49" i="64" s="1"/>
  <c r="K48" i="64"/>
  <c r="L47" i="64"/>
  <c r="J47" i="64"/>
  <c r="I47" i="64"/>
  <c r="H47" i="64"/>
  <c r="G47" i="64"/>
  <c r="F47" i="64"/>
  <c r="K46" i="64"/>
  <c r="M46" i="64" s="1"/>
  <c r="K45" i="64"/>
  <c r="L44" i="64"/>
  <c r="J44" i="64"/>
  <c r="I44" i="64"/>
  <c r="H44" i="64"/>
  <c r="G44" i="64"/>
  <c r="F44" i="64"/>
  <c r="M43" i="64"/>
  <c r="K42" i="64"/>
  <c r="M42" i="64" s="1"/>
  <c r="L41" i="64"/>
  <c r="J41" i="64"/>
  <c r="I41" i="64"/>
  <c r="H41" i="64"/>
  <c r="G41" i="64"/>
  <c r="F41" i="64"/>
  <c r="M40" i="64"/>
  <c r="K39" i="64"/>
  <c r="M39" i="64" s="1"/>
  <c r="L38" i="64"/>
  <c r="J38" i="64"/>
  <c r="I38" i="64"/>
  <c r="H38" i="64"/>
  <c r="G38" i="64"/>
  <c r="F38" i="64"/>
  <c r="M37" i="64"/>
  <c r="K36" i="64"/>
  <c r="M36" i="64" s="1"/>
  <c r="L35" i="64"/>
  <c r="J35" i="64"/>
  <c r="I35" i="64"/>
  <c r="H35" i="64"/>
  <c r="G35" i="64"/>
  <c r="F35" i="64"/>
  <c r="M34" i="64"/>
  <c r="K33" i="64"/>
  <c r="K35" i="64" s="1"/>
  <c r="L32" i="64"/>
  <c r="J32" i="64"/>
  <c r="I32" i="64"/>
  <c r="H32" i="64"/>
  <c r="G32" i="64"/>
  <c r="F32" i="64"/>
  <c r="M31" i="64"/>
  <c r="K30" i="64"/>
  <c r="M30" i="64" s="1"/>
  <c r="L29" i="64"/>
  <c r="J29" i="64"/>
  <c r="I29" i="64"/>
  <c r="H29" i="64"/>
  <c r="G29" i="64"/>
  <c r="F29" i="64"/>
  <c r="M28" i="64"/>
  <c r="K27" i="64"/>
  <c r="K29" i="64" s="1"/>
  <c r="L26" i="64"/>
  <c r="J26" i="64"/>
  <c r="I26" i="64"/>
  <c r="H26" i="64"/>
  <c r="G26" i="64"/>
  <c r="F26" i="64"/>
  <c r="M25" i="64"/>
  <c r="K24" i="64"/>
  <c r="K26" i="64" s="1"/>
  <c r="L23" i="64"/>
  <c r="J23" i="64"/>
  <c r="I23" i="64"/>
  <c r="H23" i="64"/>
  <c r="G23" i="64"/>
  <c r="F23" i="64"/>
  <c r="M22" i="64"/>
  <c r="K21" i="64"/>
  <c r="K23" i="64" s="1"/>
  <c r="L20" i="64"/>
  <c r="J20" i="64"/>
  <c r="I20" i="64"/>
  <c r="H20" i="64"/>
  <c r="G20" i="64"/>
  <c r="F20" i="64"/>
  <c r="M19" i="64"/>
  <c r="K18" i="64"/>
  <c r="M18" i="64" s="1"/>
  <c r="L17" i="64"/>
  <c r="J17" i="64"/>
  <c r="I17" i="64"/>
  <c r="H17" i="64"/>
  <c r="G17" i="64"/>
  <c r="F17" i="64"/>
  <c r="M16" i="64"/>
  <c r="K15" i="64"/>
  <c r="K17" i="64" s="1"/>
  <c r="L14" i="64"/>
  <c r="J14" i="64"/>
  <c r="I14" i="64"/>
  <c r="H14" i="64"/>
  <c r="G14" i="64"/>
  <c r="F14" i="64"/>
  <c r="M13" i="64"/>
  <c r="K12" i="64"/>
  <c r="K14" i="64" s="1"/>
  <c r="K24" i="61"/>
  <c r="H24" i="61"/>
  <c r="K23" i="61"/>
  <c r="H23" i="61"/>
  <c r="H19" i="61"/>
  <c r="K19" i="61"/>
  <c r="H20" i="61"/>
  <c r="K20" i="61"/>
  <c r="H21" i="61"/>
  <c r="K21" i="61"/>
  <c r="K62" i="62" l="1"/>
  <c r="K63" i="62"/>
  <c r="K19" i="62"/>
  <c r="K31" i="62"/>
  <c r="K22" i="62"/>
  <c r="K16" i="62"/>
  <c r="K28" i="62"/>
  <c r="K13" i="62"/>
  <c r="K25" i="62"/>
  <c r="K43" i="62"/>
  <c r="K40" i="62"/>
  <c r="K37" i="62"/>
  <c r="K34" i="62"/>
  <c r="M64" i="64"/>
  <c r="K64" i="64"/>
  <c r="K63" i="64"/>
  <c r="K59" i="64"/>
  <c r="M59" i="64" s="1"/>
  <c r="K62" i="64"/>
  <c r="M62" i="64" s="1"/>
  <c r="M56" i="64"/>
  <c r="K53" i="64"/>
  <c r="M53" i="64" s="1"/>
  <c r="M51" i="64"/>
  <c r="K47" i="64"/>
  <c r="M47" i="64" s="1"/>
  <c r="K50" i="64"/>
  <c r="M50" i="64" s="1"/>
  <c r="M54" i="64"/>
  <c r="M45" i="64"/>
  <c r="M48" i="64"/>
  <c r="M29" i="64"/>
  <c r="M27" i="64"/>
  <c r="M35" i="64"/>
  <c r="M14" i="64"/>
  <c r="M33" i="64"/>
  <c r="K44" i="64"/>
  <c r="M44" i="64" s="1"/>
  <c r="M26" i="64"/>
  <c r="M17" i="64"/>
  <c r="M24" i="64"/>
  <c r="M12" i="64"/>
  <c r="M15" i="64"/>
  <c r="M23" i="64"/>
  <c r="K41" i="64"/>
  <c r="M41" i="64" s="1"/>
  <c r="K38" i="64"/>
  <c r="M38" i="64" s="1"/>
  <c r="K20" i="64"/>
  <c r="M20" i="64" s="1"/>
  <c r="M21" i="64"/>
  <c r="K32" i="64"/>
  <c r="M32" i="64" s="1"/>
  <c r="L24" i="61"/>
  <c r="L23" i="61"/>
  <c r="L21" i="61"/>
  <c r="L19" i="61"/>
  <c r="L20" i="61"/>
  <c r="C23" i="55"/>
  <c r="M63" i="64" l="1"/>
  <c r="J65" i="53" l="1"/>
  <c r="J37" i="53"/>
  <c r="J29" i="53" l="1"/>
  <c r="E29" i="61" l="1"/>
  <c r="H65" i="64" l="1"/>
  <c r="K17" i="61" l="1"/>
  <c r="K18" i="61"/>
  <c r="K22" i="61"/>
  <c r="H17" i="61" l="1"/>
  <c r="L17" i="61" s="1"/>
  <c r="H18" i="61"/>
  <c r="L18" i="61" s="1"/>
  <c r="H22" i="61"/>
  <c r="H25" i="61"/>
  <c r="C17" i="46"/>
  <c r="H14" i="61" l="1"/>
  <c r="K14" i="61"/>
  <c r="H15" i="61"/>
  <c r="K15" i="61"/>
  <c r="H16" i="61"/>
  <c r="K16" i="61"/>
  <c r="L22" i="61"/>
  <c r="K25" i="61"/>
  <c r="L25" i="61" s="1"/>
  <c r="H26" i="61"/>
  <c r="K26" i="61"/>
  <c r="H27" i="61"/>
  <c r="K27" i="61"/>
  <c r="L26" i="61" l="1"/>
  <c r="L27" i="61"/>
  <c r="L14" i="61"/>
  <c r="L16" i="61"/>
  <c r="L15" i="61"/>
  <c r="C18" i="46" l="1"/>
  <c r="J64" i="62" l="1"/>
  <c r="H64" i="62"/>
  <c r="F64" i="62"/>
  <c r="L65" i="64"/>
  <c r="J65" i="64"/>
  <c r="F65" i="64"/>
  <c r="J29" i="61"/>
  <c r="I29" i="61"/>
  <c r="G29" i="61"/>
  <c r="F29" i="61"/>
  <c r="K28" i="61"/>
  <c r="H28" i="61"/>
  <c r="K13" i="61"/>
  <c r="H13" i="61"/>
  <c r="K12" i="61"/>
  <c r="H12" i="61"/>
  <c r="L28" i="61" l="1"/>
  <c r="L13" i="61"/>
  <c r="L12" i="61"/>
  <c r="H29" i="61"/>
  <c r="G64" i="62"/>
  <c r="K29" i="61"/>
  <c r="K65" i="64"/>
  <c r="I65" i="64"/>
  <c r="G65" i="64"/>
  <c r="I64" i="62"/>
  <c r="L29" i="61" l="1"/>
  <c r="M65" i="64"/>
  <c r="K64" i="62"/>
  <c r="E16" i="45" l="1"/>
  <c r="J14" i="39" l="1"/>
  <c r="J18" i="39"/>
  <c r="J22" i="39"/>
  <c r="C22" i="46" l="1"/>
  <c r="C23" i="46" s="1"/>
  <c r="J36" i="53" l="1"/>
  <c r="E65" i="39"/>
  <c r="C26" i="55"/>
  <c r="C27" i="55" s="1"/>
  <c r="J38" i="54" l="1"/>
  <c r="J37" i="54"/>
  <c r="J33" i="39"/>
  <c r="J34" i="39"/>
  <c r="J29" i="54"/>
  <c r="C24" i="46" l="1"/>
  <c r="J26" i="39"/>
  <c r="J30" i="39"/>
  <c r="J29" i="39" s="1"/>
  <c r="J51" i="39"/>
  <c r="J47" i="39"/>
  <c r="J43" i="39"/>
  <c r="J66" i="39"/>
  <c r="J64" i="39" s="1"/>
  <c r="J15" i="39"/>
  <c r="J19" i="39"/>
  <c r="J23" i="39"/>
  <c r="J27" i="39"/>
  <c r="J52" i="39"/>
  <c r="J48" i="39"/>
  <c r="J44" i="39"/>
  <c r="J16" i="39"/>
  <c r="J20" i="39"/>
  <c r="J24" i="39"/>
  <c r="J53" i="39"/>
  <c r="J49" i="39"/>
  <c r="J45" i="39"/>
  <c r="E26" i="39"/>
  <c r="E22" i="39"/>
  <c r="E18" i="39"/>
  <c r="E14" i="39"/>
  <c r="E51" i="39"/>
  <c r="E47" i="39"/>
  <c r="E43" i="39"/>
  <c r="E66" i="39"/>
  <c r="E64" i="39" s="1"/>
  <c r="E27" i="39"/>
  <c r="E23" i="39"/>
  <c r="E19" i="39"/>
  <c r="E15" i="39"/>
  <c r="E52" i="39"/>
  <c r="E48" i="39"/>
  <c r="E44" i="39"/>
  <c r="E28" i="39"/>
  <c r="E24" i="39"/>
  <c r="E20" i="39"/>
  <c r="E16" i="39"/>
  <c r="E53" i="39"/>
  <c r="E49" i="39"/>
  <c r="E45" i="39"/>
  <c r="J36" i="54"/>
  <c r="J35" i="54" s="1"/>
  <c r="J55" i="54"/>
  <c r="J56" i="54"/>
  <c r="J61" i="54" s="1"/>
  <c r="J69" i="54" s="1"/>
  <c r="J57" i="54"/>
  <c r="J62" i="54" s="1"/>
  <c r="J70" i="54" s="1"/>
  <c r="E36" i="54"/>
  <c r="E55" i="54"/>
  <c r="E37" i="54"/>
  <c r="E56" i="54"/>
  <c r="E38" i="54"/>
  <c r="E57" i="54"/>
  <c r="J55" i="53"/>
  <c r="J56" i="53"/>
  <c r="J38" i="53"/>
  <c r="J57" i="53"/>
  <c r="E36" i="53"/>
  <c r="E55" i="53"/>
  <c r="E37" i="53"/>
  <c r="E56" i="53"/>
  <c r="E38" i="53"/>
  <c r="E57" i="53"/>
  <c r="E64" i="54"/>
  <c r="J64" i="54"/>
  <c r="J32" i="39"/>
  <c r="J31" i="39"/>
  <c r="J28" i="39"/>
  <c r="J50" i="54"/>
  <c r="J46" i="54"/>
  <c r="J42" i="54"/>
  <c r="J25" i="54"/>
  <c r="J21" i="54"/>
  <c r="J17" i="54"/>
  <c r="J13" i="54"/>
  <c r="E50" i="54"/>
  <c r="E46" i="54"/>
  <c r="E42" i="54"/>
  <c r="E25" i="54"/>
  <c r="E21" i="54"/>
  <c r="E17" i="54"/>
  <c r="J64" i="53"/>
  <c r="J50" i="53"/>
  <c r="J46" i="53"/>
  <c r="J42" i="53"/>
  <c r="E64" i="53"/>
  <c r="E50" i="53"/>
  <c r="E46" i="53"/>
  <c r="E42" i="53"/>
  <c r="J25" i="53"/>
  <c r="J21" i="53"/>
  <c r="J17" i="53"/>
  <c r="J13" i="53"/>
  <c r="E25" i="53"/>
  <c r="E21" i="53"/>
  <c r="E17" i="53"/>
  <c r="E13" i="53"/>
  <c r="E13" i="54"/>
  <c r="E61" i="54" l="1"/>
  <c r="E69" i="54" s="1"/>
  <c r="E62" i="53"/>
  <c r="E70" i="53" s="1"/>
  <c r="E70" i="39"/>
  <c r="E42" i="39"/>
  <c r="J25" i="39"/>
  <c r="E57" i="39"/>
  <c r="J46" i="39"/>
  <c r="E13" i="39"/>
  <c r="E54" i="53"/>
  <c r="E41" i="53"/>
  <c r="E37" i="39"/>
  <c r="E38" i="39"/>
  <c r="E56" i="39"/>
  <c r="E25" i="39"/>
  <c r="J41" i="54"/>
  <c r="E12" i="54"/>
  <c r="E41" i="54"/>
  <c r="J62" i="53"/>
  <c r="J70" i="53" s="1"/>
  <c r="E62" i="54"/>
  <c r="E70" i="54" s="1"/>
  <c r="E46" i="39"/>
  <c r="E21" i="39"/>
  <c r="J57" i="39"/>
  <c r="E55" i="39"/>
  <c r="J37" i="39"/>
  <c r="E35" i="54"/>
  <c r="E39" i="54" s="1"/>
  <c r="E35" i="53"/>
  <c r="E12" i="53"/>
  <c r="E61" i="53"/>
  <c r="E69" i="53" s="1"/>
  <c r="J35" i="53"/>
  <c r="J12" i="53"/>
  <c r="J61" i="53"/>
  <c r="J69" i="53" s="1"/>
  <c r="E50" i="39"/>
  <c r="E36" i="39"/>
  <c r="E60" i="53"/>
  <c r="E68" i="53" s="1"/>
  <c r="J17" i="39"/>
  <c r="J36" i="39"/>
  <c r="J12" i="54"/>
  <c r="J41" i="53"/>
  <c r="J55" i="39"/>
  <c r="J60" i="54"/>
  <c r="J54" i="54"/>
  <c r="E17" i="39"/>
  <c r="J42" i="39"/>
  <c r="J60" i="53"/>
  <c r="J54" i="53"/>
  <c r="E60" i="54"/>
  <c r="E54" i="54"/>
  <c r="J21" i="39"/>
  <c r="J50" i="39"/>
  <c r="J13" i="39"/>
  <c r="J38" i="39"/>
  <c r="J56" i="39"/>
  <c r="E39" i="53" l="1"/>
  <c r="E61" i="39"/>
  <c r="E69" i="39" s="1"/>
  <c r="E58" i="53"/>
  <c r="E62" i="39"/>
  <c r="J62" i="39"/>
  <c r="E54" i="39"/>
  <c r="E41" i="39"/>
  <c r="E60" i="39"/>
  <c r="E68" i="39" s="1"/>
  <c r="E12" i="39"/>
  <c r="E58" i="39"/>
  <c r="E35" i="39"/>
  <c r="E58" i="54"/>
  <c r="J61" i="39"/>
  <c r="J69" i="39" s="1"/>
  <c r="J54" i="39"/>
  <c r="J60" i="39"/>
  <c r="J68" i="39" s="1"/>
  <c r="E67" i="53"/>
  <c r="E59" i="53"/>
  <c r="J12" i="39"/>
  <c r="J35" i="39"/>
  <c r="E68" i="54"/>
  <c r="E59" i="54"/>
  <c r="J59" i="53"/>
  <c r="J68" i="53"/>
  <c r="J67" i="53" s="1"/>
  <c r="J41" i="39"/>
  <c r="J68" i="54"/>
  <c r="J67" i="54" s="1"/>
  <c r="J59" i="54"/>
  <c r="E63" i="53" l="1"/>
  <c r="E39" i="39"/>
  <c r="E67" i="39"/>
  <c r="E59" i="39"/>
  <c r="J67" i="39"/>
  <c r="J59" i="39"/>
  <c r="E67" i="54"/>
  <c r="E63" i="54"/>
  <c r="E63" i="39" l="1"/>
</calcChain>
</file>

<file path=xl/sharedStrings.xml><?xml version="1.0" encoding="utf-8"?>
<sst xmlns="http://schemas.openxmlformats.org/spreadsheetml/2006/main" count="1138" uniqueCount="235">
  <si>
    <t>I.</t>
  </si>
  <si>
    <t>1.</t>
  </si>
  <si>
    <t>2.</t>
  </si>
  <si>
    <t>II.</t>
  </si>
  <si>
    <t>3.</t>
  </si>
  <si>
    <t>4.</t>
  </si>
  <si>
    <t>Közhatalmi bevételek</t>
  </si>
  <si>
    <t>5.</t>
  </si>
  <si>
    <t>Ellátottak pénzbeli juttatásai</t>
  </si>
  <si>
    <t>Sorszám</t>
  </si>
  <si>
    <t>Kötelező feladatok</t>
  </si>
  <si>
    <t>Önként vállalt feladatok összesen</t>
  </si>
  <si>
    <t>Állami (államigazgatási) feladatok</t>
  </si>
  <si>
    <t xml:space="preserve">Önként vállalt feladatok </t>
  </si>
  <si>
    <t>Egyéb működési célú kiadások</t>
  </si>
  <si>
    <t>Beruházások</t>
  </si>
  <si>
    <t>Felújítások</t>
  </si>
  <si>
    <t xml:space="preserve">Személyi juttatások </t>
  </si>
  <si>
    <t>Működési költségvetési kiadások összesen</t>
  </si>
  <si>
    <t>Felhalmozási költségvetési kiadások összesen</t>
  </si>
  <si>
    <t>Munkaadókat terhelő jár. és szoc. hozzájárulási adó</t>
  </si>
  <si>
    <t>Működési költségvetési kiadások</t>
  </si>
  <si>
    <t>Felhalmozási költségvetési kiadások</t>
  </si>
  <si>
    <t>Működési költségvetési bevételek összesen</t>
  </si>
  <si>
    <t>Felhalmozási költségvetési bevételek</t>
  </si>
  <si>
    <t>Felhalmozási bevételek</t>
  </si>
  <si>
    <t>Felhalmozási költségvetési bevételek összesen</t>
  </si>
  <si>
    <t xml:space="preserve"> költségvetési mérleg</t>
  </si>
  <si>
    <t>6.</t>
  </si>
  <si>
    <t>Önkormányzat bevételei mindösszesen</t>
  </si>
  <si>
    <t>Önkormányzat kiadásai mindösszesen</t>
  </si>
  <si>
    <t xml:space="preserve"> összevont költségvetési mérleg</t>
  </si>
  <si>
    <t>önként vállalt feladatai</t>
  </si>
  <si>
    <t>Elnöki hatáskörben felhasználható keret kiemelt közoktatási, kulturális, közművelődési és sportfeladatokra</t>
  </si>
  <si>
    <t>Kötelező feladat</t>
  </si>
  <si>
    <t>Önként vállalt feladat</t>
  </si>
  <si>
    <t>Dologi kiadások</t>
  </si>
  <si>
    <t>Feladat megnevezése</t>
  </si>
  <si>
    <t>Kötelező feladat összesen</t>
  </si>
  <si>
    <t>Működési bevételek</t>
  </si>
  <si>
    <t>Eredeti előirányzat</t>
  </si>
  <si>
    <t xml:space="preserve"> </t>
  </si>
  <si>
    <t>I+II.</t>
  </si>
  <si>
    <t>Költségvetési bevételek összesen</t>
  </si>
  <si>
    <t>Finanszírozási bevételek összesen</t>
  </si>
  <si>
    <t>Költségvetési kiadások összesen</t>
  </si>
  <si>
    <t>III.</t>
  </si>
  <si>
    <t>I-III</t>
  </si>
  <si>
    <t xml:space="preserve">Működési költségvetési bevételek </t>
  </si>
  <si>
    <t xml:space="preserve">I. MŰKÖDÉSI KÖLTSÉGVETÉS </t>
  </si>
  <si>
    <t>Bevételi előirányzatok</t>
  </si>
  <si>
    <t>Kiadási előirányzatok</t>
  </si>
  <si>
    <t>(bevételi előirányzatok és kiadási előirányzatok kiemelt előirányzatok szerinti bontásban)</t>
  </si>
  <si>
    <t xml:space="preserve">II. FELHALMOZÁSI KÖLTSÉGVETÉS </t>
  </si>
  <si>
    <t>Működési célú átvett pénzeszközök</t>
  </si>
  <si>
    <t>Működési célú támogatások államháztartáson belülről</t>
  </si>
  <si>
    <t>Felhalmozási célú átvett pénzeszközök</t>
  </si>
  <si>
    <r>
      <t>Felhalmozási célú támogatás</t>
    </r>
    <r>
      <rPr>
        <b/>
        <sz val="10"/>
        <rFont val="Times New Roman"/>
        <family val="1"/>
        <charset val="238"/>
      </rPr>
      <t>ok</t>
    </r>
    <r>
      <rPr>
        <b/>
        <sz val="11"/>
        <rFont val="Times New Roman"/>
        <family val="1"/>
        <charset val="238"/>
      </rPr>
      <t xml:space="preserve"> államháztartáson belülről</t>
    </r>
  </si>
  <si>
    <t>Finanszírozási kiadások összesen</t>
  </si>
  <si>
    <t>K1</t>
  </si>
  <si>
    <t>K2</t>
  </si>
  <si>
    <t>K3</t>
  </si>
  <si>
    <t>K4</t>
  </si>
  <si>
    <t>K5</t>
  </si>
  <si>
    <t>B1</t>
  </si>
  <si>
    <t>K6</t>
  </si>
  <si>
    <t>K7</t>
  </si>
  <si>
    <t>K8</t>
  </si>
  <si>
    <t>Egyéb felhalmozási célú kiadások</t>
  </si>
  <si>
    <t>K6+K7+K8</t>
  </si>
  <si>
    <t>K9</t>
  </si>
  <si>
    <t>K1-K9</t>
  </si>
  <si>
    <t>B1-B8</t>
  </si>
  <si>
    <t>Költségvetési bevételek és kiadások egyenlege (hiány)</t>
  </si>
  <si>
    <t>Költségvetési bevételek és kiadások egyenlege (többlet)</t>
  </si>
  <si>
    <t>B8</t>
  </si>
  <si>
    <t>B2</t>
  </si>
  <si>
    <t>B3</t>
  </si>
  <si>
    <t>B4</t>
  </si>
  <si>
    <t>B5</t>
  </si>
  <si>
    <t>B6</t>
  </si>
  <si>
    <t>B7</t>
  </si>
  <si>
    <t xml:space="preserve">K1+K2+K3+K4+K5   </t>
  </si>
  <si>
    <t xml:space="preserve">B1+B3+B4+B6                   </t>
  </si>
  <si>
    <t>B2+B5+B7</t>
  </si>
  <si>
    <t>K1-K8</t>
  </si>
  <si>
    <t>B1-B7</t>
  </si>
  <si>
    <t>Maradvány igénybevétele</t>
  </si>
  <si>
    <t>Államháztartáson belüli megelőlegezések</t>
  </si>
  <si>
    <t>Államháztartáson belüli megelőlegezés visszafizetése</t>
  </si>
  <si>
    <t>Irányító szervi támogatás folyósítása</t>
  </si>
  <si>
    <t>Megyei Önkormányzatok Országos Szövetsége tagdíj</t>
  </si>
  <si>
    <t>7.</t>
  </si>
  <si>
    <t>EI.Csop.</t>
  </si>
  <si>
    <t>Kiem.EI.</t>
  </si>
  <si>
    <t>Kötelező és önként vállalt feladat összesen</t>
  </si>
  <si>
    <t>1.a</t>
  </si>
  <si>
    <t>1.b</t>
  </si>
  <si>
    <t xml:space="preserve">    - ebből általános tartalék</t>
  </si>
  <si>
    <t xml:space="preserve">    - ebből céltartalék</t>
  </si>
  <si>
    <t>Költségvetési működési bevételek és kiadások egyenlege (hiány)</t>
  </si>
  <si>
    <t>Költségvetési működési bevételek és kiadások egyenlege (többlet)</t>
  </si>
  <si>
    <t>Költségvetési felhalmozási bevételek és kiadások egyenlege (hiány)</t>
  </si>
  <si>
    <t>Költségvetési felhalmozási bevételek és kiadások egyenlege (többlet)</t>
  </si>
  <si>
    <t>Működési célú támogatások államháztartáson belülre</t>
  </si>
  <si>
    <t>Működési célú támogatások államháztartáson kívülre</t>
  </si>
  <si>
    <t>Működési célú támogatások államháztartáson belülre kötelező feladatra összesen</t>
  </si>
  <si>
    <t>Működési célú támogatások államháztartáson kívülre önként vállalt feladatra összesen</t>
  </si>
  <si>
    <t>Módosított előirányzat</t>
  </si>
  <si>
    <t>beruházások, felújítások kiadásai beruházásonként</t>
  </si>
  <si>
    <t>F   e  l  a  d  a t</t>
  </si>
  <si>
    <t>Tisza-Tó Térségi Fejlesztési Tanács tagdíj</t>
  </si>
  <si>
    <t>10.</t>
  </si>
  <si>
    <t>Pályázat</t>
  </si>
  <si>
    <t>Bevétel</t>
  </si>
  <si>
    <t>Kiadás</t>
  </si>
  <si>
    <t>Önerő</t>
  </si>
  <si>
    <t>Címe</t>
  </si>
  <si>
    <t>Azonosító</t>
  </si>
  <si>
    <t>Működési</t>
  </si>
  <si>
    <t>Felhal-mozási</t>
  </si>
  <si>
    <t>Maradvány igénybevétel</t>
  </si>
  <si>
    <t>Összesen</t>
  </si>
  <si>
    <t xml:space="preserve">Működési </t>
  </si>
  <si>
    <t>EU-s forrásból</t>
  </si>
  <si>
    <t>Bevételek - EU-s forrás</t>
  </si>
  <si>
    <t>Költségvetés</t>
  </si>
  <si>
    <t>Kiemelt előirányzat</t>
  </si>
  <si>
    <t>Maradvány</t>
  </si>
  <si>
    <t>Önkormányzat</t>
  </si>
  <si>
    <t>Hivatal</t>
  </si>
  <si>
    <t>Mindösszesen</t>
  </si>
  <si>
    <t>Kiadások</t>
  </si>
  <si>
    <t>Személyi</t>
  </si>
  <si>
    <t>Járulék</t>
  </si>
  <si>
    <t>Dologi</t>
  </si>
  <si>
    <t>Beruházás</t>
  </si>
  <si>
    <t>Felhalmozási kiadások mindösszesen</t>
  </si>
  <si>
    <t>Elismerésekkel, kitüntetésekkel járó pénzjutalom</t>
  </si>
  <si>
    <t>Támogatás, tartalék</t>
  </si>
  <si>
    <t>működési célú támogatások államháztartáson belülre és kívülre</t>
  </si>
  <si>
    <t>11.</t>
  </si>
  <si>
    <t>12.</t>
  </si>
  <si>
    <t>13.</t>
  </si>
  <si>
    <t>14.</t>
  </si>
  <si>
    <t>15.</t>
  </si>
  <si>
    <t>Intenzitás</t>
  </si>
  <si>
    <t>európai uniós forrásból finanszírozott támogatással megvalósuló projektek bevételei és kiadásai</t>
  </si>
  <si>
    <t>európai uniós forrásból finanszírozott támogatással megvalósuló projektek bevételei - részletes költségvetés</t>
  </si>
  <si>
    <t>16.</t>
  </si>
  <si>
    <t>17.</t>
  </si>
  <si>
    <t>EFOP - Hajdúböszörmény</t>
  </si>
  <si>
    <t>EFOP-1.5.3-16-2017-00014</t>
  </si>
  <si>
    <t>EFOP - Csökmő</t>
  </si>
  <si>
    <t>EFOP-1.5.3-16-2017-00023</t>
  </si>
  <si>
    <t>8.</t>
  </si>
  <si>
    <t>9.</t>
  </si>
  <si>
    <t>B1 rovat</t>
  </si>
  <si>
    <t>B6 rovat</t>
  </si>
  <si>
    <t>Működési támogatás</t>
  </si>
  <si>
    <t>európai uniós forrásból finanszírozott támogatással megvalósuló projektek kiadásai - részletes költségvetés</t>
  </si>
  <si>
    <t>(Ft)</t>
  </si>
  <si>
    <t>Hajdú-Bihar Megyei Vásárszövetség tagdíj</t>
  </si>
  <si>
    <t>Önkormányzati Hivatal bevételei mindösszesen</t>
  </si>
  <si>
    <t>Önkormányzati Hivatal kiadásai mindösszesen</t>
  </si>
  <si>
    <t>Kis- és nagyértékű tárgyi eszközök, informatikai eszközök, irodai bútorok beszerzése</t>
  </si>
  <si>
    <t>Kis- és nagyértékű tárgyi eszközök, informatikai eszközök, irodabútorok beszerzése</t>
  </si>
  <si>
    <t>Europe Direct Hajdú-Bihar</t>
  </si>
  <si>
    <t>2021-27 tervezés előkészítése</t>
  </si>
  <si>
    <t>TOP-1.5.1-20-2020-00013</t>
  </si>
  <si>
    <t>Hajdú-Bihar Vármegye Önkormányzata</t>
  </si>
  <si>
    <t>Hajdú-Bihar Vármegyei Önkormányzati Hivatal</t>
  </si>
  <si>
    <t>Hajdú-Bihar Vármegye Önkormányzata felhalmozási kiadások</t>
  </si>
  <si>
    <t>Hajdú-Bihar Vármegye Önkormányzata felhalmozási kiadások összesen</t>
  </si>
  <si>
    <t>Hajdú-Bihar Vármegyei Önkormányzati Hivatal felhalmozási kiadások</t>
  </si>
  <si>
    <t>Hajdú-Bihar Vármegyei Önkormányzati Hivatal felhalmozási kiadások összesen</t>
  </si>
  <si>
    <t>Hajdú-Bihar Vármegye Önkormányzata európai uniós projektjei</t>
  </si>
  <si>
    <t>Hajdú-Bihar Vármegye Önkormányzata európai uniós projektjei összesen</t>
  </si>
  <si>
    <t>Hajdú-Bihar Vármegye Cigány Területi Nemzetiségi Önkormányzata támogatása</t>
  </si>
  <si>
    <t>Hajdú-Bihar Vármegye Román Területi Nemzetiségi Önkormányzata támogatása</t>
  </si>
  <si>
    <t>Miniszterelnökség - EFOP-1.5.3 Csökmő pályázat fel nem használt támogatás visszautalása</t>
  </si>
  <si>
    <t>Miniszterelnökség - EFOP-1.5.3 Hajdúböszörmény pályázat fel nem használt támogatás visszautalása</t>
  </si>
  <si>
    <t>Foglalkoztatási Paktum Plusz pályázat eszközbeszerzés (tárgyi, informatikai eszközök, immateriális javak)</t>
  </si>
  <si>
    <t>EXPRESS</t>
  </si>
  <si>
    <t>01C0136</t>
  </si>
  <si>
    <t>GOCORE</t>
  </si>
  <si>
    <t>01C0041</t>
  </si>
  <si>
    <t>SYSTOUR</t>
  </si>
  <si>
    <t>01C0279</t>
  </si>
  <si>
    <t>WEEEWaste</t>
  </si>
  <si>
    <t>01C0027</t>
  </si>
  <si>
    <t>More than a village</t>
  </si>
  <si>
    <t>CE0100085</t>
  </si>
  <si>
    <t>Foglalkoztatási Paktum Plusz</t>
  </si>
  <si>
    <t>TOP_PLUSZ-3.1.1-21-HB1-2022-00001</t>
  </si>
  <si>
    <t>SReST</t>
  </si>
  <si>
    <t>02C0467</t>
  </si>
  <si>
    <t>DRP0200445</t>
  </si>
  <si>
    <t>OpenRegioCulture</t>
  </si>
  <si>
    <t>Felhalmozási támogatás</t>
  </si>
  <si>
    <t>B2 rovat</t>
  </si>
  <si>
    <t>B7 rovat</t>
  </si>
  <si>
    <t>Aktív turizmus fejlesztése Hajdú-Bihar Vármegyében pályázat eszközbeszerzés</t>
  </si>
  <si>
    <t>Közgyűlési tagok részére laptop/táblagép beszerzés</t>
  </si>
  <si>
    <t>Személygépjármű beszerzés (1 db)</t>
  </si>
  <si>
    <t>Helyi humán fejlesztések pályázat eszközbeszerzés (tárgyi, informatikai eszközök, immateriális javak)</t>
  </si>
  <si>
    <t>2025. évi költségvetés</t>
  </si>
  <si>
    <t>1. melléklet a …/2025. (…) önkormányzati rendelethez</t>
  </si>
  <si>
    <t>2. melléklet a …/2025. (…) önkormányzati rendelethez</t>
  </si>
  <si>
    <t>3. melléklet a …/2025. (…) önkormányzati rendelethez</t>
  </si>
  <si>
    <t>4. melléklet a …/2025. (…) önkormányzati rendelethez</t>
  </si>
  <si>
    <t xml:space="preserve">2025. évi költségvetés </t>
  </si>
  <si>
    <t>5. melléklet a …/2025. (…) önkormányzati rendelethez</t>
  </si>
  <si>
    <t>6. melléklet a …/2025. (…) önkormányzati rendelethez</t>
  </si>
  <si>
    <t>7. melléklet a …/2025. (…) önkormányzati rendelethez</t>
  </si>
  <si>
    <t>8. melléklet a …/2025. (…) önkormányzati rendelethez</t>
  </si>
  <si>
    <t>9. melléklet a …/2025. (…) önkormányzati rendelethez</t>
  </si>
  <si>
    <t>Közigazgatási és Területfejlesztési Minisztérium - 2021-2027 tervezés előkészítése pályázat fel nem használt támogatás visszautalása</t>
  </si>
  <si>
    <t>FLAVOR pályázat eszközbeszerzés</t>
  </si>
  <si>
    <t>RENEW (energetika) pályázat Debrecen, Piac utca 71. ingatlan energetikai korszerűsítése</t>
  </si>
  <si>
    <t>RENEW (energetika) pályázat 2 db elektromos jármű beszerzése, elektromos töltő tervezése, beszerzése, kiépítése</t>
  </si>
  <si>
    <t>CULTURAL LIVING LAB (kultúra) pályázat építési telek beszerzése</t>
  </si>
  <si>
    <t>CULTURAL LIVING LAB (kultúra) pályázat 1 db személy- és áruszállító, 1 db terepjáró gépjármű beszerzése</t>
  </si>
  <si>
    <t>CULTURAL LIVING LAB (kultúra) pályázat eszközbeszerzés (mobil színpad, digitális tábla, fényképezőgép)</t>
  </si>
  <si>
    <t>CULTURAL LIVING LAB (kultúra) pályázat könnyűszerkezetes csarnok épület tervezése és kivitelezése</t>
  </si>
  <si>
    <t>RENEW (Energetika)</t>
  </si>
  <si>
    <t>CULTURAL LIVING LAB (Kultúra)</t>
  </si>
  <si>
    <t>FLAVOR</t>
  </si>
  <si>
    <t>03C0707</t>
  </si>
  <si>
    <t>ROHU00617</t>
  </si>
  <si>
    <t>ROHU00618</t>
  </si>
  <si>
    <t>Helyi humán fejlesztések</t>
  </si>
  <si>
    <t>TOP_PLUSZ-3.1.3-23-HB2-2023-00001</t>
  </si>
  <si>
    <t>Aktív turizmus fejlesztése Hajdú-Bihar Vármegyében</t>
  </si>
  <si>
    <t>TOP_PLUSZ-6.1.4-23-HB2-2024-00001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</si>
</sst>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2"/>
      <name val="Times"/>
      <family val="1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28"/>
      <color rgb="FFFF0000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.5"/>
      <name val="Times New Roman"/>
      <family val="1"/>
      <charset val="238"/>
    </font>
    <font>
      <sz val="11.5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11" fillId="0" borderId="0"/>
  </cellStyleXfs>
  <cellXfs count="5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3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Continuous" shrinkToFit="1"/>
    </xf>
    <xf numFmtId="3" fontId="4" fillId="0" borderId="0" xfId="0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shrinkToFit="1"/>
    </xf>
    <xf numFmtId="3" fontId="4" fillId="2" borderId="0" xfId="0" applyNumberFormat="1" applyFont="1" applyFill="1" applyAlignment="1">
      <alignment vertical="center"/>
    </xf>
    <xf numFmtId="0" fontId="5" fillId="0" borderId="0" xfId="0" applyFont="1" applyAlignment="1">
      <alignment shrinkToFit="1"/>
    </xf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8" fillId="0" borderId="2" xfId="0" applyFont="1" applyBorder="1" applyAlignment="1">
      <alignment vertical="center"/>
    </xf>
    <xf numFmtId="0" fontId="8" fillId="0" borderId="0" xfId="2" applyFont="1" applyAlignment="1">
      <alignment horizontal="right"/>
    </xf>
    <xf numFmtId="0" fontId="5" fillId="0" borderId="13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5" fillId="0" borderId="13" xfId="7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3" fontId="6" fillId="0" borderId="0" xfId="0" applyNumberFormat="1" applyFont="1"/>
    <xf numFmtId="3" fontId="6" fillId="0" borderId="0" xfId="0" applyNumberFormat="1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3" fontId="5" fillId="0" borderId="15" xfId="0" applyNumberFormat="1" applyFont="1" applyBorder="1" applyAlignment="1">
      <alignment vertical="center"/>
    </xf>
    <xf numFmtId="164" fontId="5" fillId="0" borderId="4" xfId="7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" fontId="5" fillId="3" borderId="13" xfId="7" applyNumberFormat="1" applyFont="1" applyFill="1" applyBorder="1" applyAlignment="1">
      <alignment horizontal="center" vertical="center"/>
    </xf>
    <xf numFmtId="0" fontId="23" fillId="0" borderId="0" xfId="0" applyFont="1"/>
    <xf numFmtId="3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2" applyFont="1"/>
    <xf numFmtId="0" fontId="4" fillId="0" borderId="17" xfId="0" applyFont="1" applyBorder="1" applyAlignment="1">
      <alignment horizontal="center" vertical="center"/>
    </xf>
    <xf numFmtId="164" fontId="5" fillId="3" borderId="4" xfId="7" applyNumberFormat="1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/>
    </xf>
    <xf numFmtId="0" fontId="5" fillId="3" borderId="4" xfId="7" applyFont="1" applyFill="1" applyBorder="1" applyAlignment="1">
      <alignment horizontal="center" vertical="center" wrapText="1"/>
    </xf>
    <xf numFmtId="0" fontId="13" fillId="3" borderId="4" xfId="7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0" borderId="0" xfId="2" applyFont="1"/>
    <xf numFmtId="0" fontId="7" fillId="0" borderId="0" xfId="2" applyFont="1" applyAlignment="1">
      <alignment horizontal="right"/>
    </xf>
    <xf numFmtId="0" fontId="26" fillId="0" borderId="0" xfId="2" applyFont="1"/>
    <xf numFmtId="0" fontId="6" fillId="0" borderId="0" xfId="2" applyFont="1"/>
    <xf numFmtId="3" fontId="5" fillId="0" borderId="24" xfId="2" applyNumberFormat="1" applyFont="1" applyBorder="1" applyAlignment="1">
      <alignment vertical="center"/>
    </xf>
    <xf numFmtId="3" fontId="5" fillId="0" borderId="18" xfId="2" applyNumberFormat="1" applyFont="1" applyBorder="1" applyAlignment="1">
      <alignment vertical="center"/>
    </xf>
    <xf numFmtId="3" fontId="5" fillId="0" borderId="26" xfId="2" applyNumberFormat="1" applyFont="1" applyBorder="1" applyAlignment="1">
      <alignment vertical="center"/>
    </xf>
    <xf numFmtId="3" fontId="5" fillId="0" borderId="5" xfId="2" applyNumberFormat="1" applyFont="1" applyBorder="1" applyAlignment="1">
      <alignment vertical="center"/>
    </xf>
    <xf numFmtId="3" fontId="5" fillId="0" borderId="20" xfId="2" applyNumberFormat="1" applyFont="1" applyBorder="1" applyAlignment="1">
      <alignment vertical="center"/>
    </xf>
    <xf numFmtId="3" fontId="5" fillId="0" borderId="34" xfId="2" applyNumberFormat="1" applyFont="1" applyBorder="1" applyAlignment="1">
      <alignment vertical="center"/>
    </xf>
    <xf numFmtId="3" fontId="5" fillId="0" borderId="4" xfId="2" applyNumberFormat="1" applyFont="1" applyBorder="1" applyAlignment="1">
      <alignment vertical="center"/>
    </xf>
    <xf numFmtId="3" fontId="5" fillId="0" borderId="15" xfId="2" applyNumberFormat="1" applyFont="1" applyBorder="1" applyAlignment="1">
      <alignment vertical="center"/>
    </xf>
    <xf numFmtId="0" fontId="30" fillId="0" borderId="0" xfId="2" applyFont="1"/>
    <xf numFmtId="0" fontId="7" fillId="0" borderId="0" xfId="2" applyFont="1" applyAlignment="1">
      <alignment horizontal="centerContinuous"/>
    </xf>
    <xf numFmtId="3" fontId="5" fillId="0" borderId="7" xfId="2" applyNumberFormat="1" applyFont="1" applyBorder="1" applyAlignment="1">
      <alignment vertical="center"/>
    </xf>
    <xf numFmtId="0" fontId="31" fillId="0" borderId="0" xfId="0" applyFont="1" applyAlignment="1">
      <alignment shrinkToFit="1"/>
    </xf>
    <xf numFmtId="3" fontId="8" fillId="0" borderId="0" xfId="2" applyNumberFormat="1" applyFont="1" applyAlignment="1">
      <alignment horizontal="right"/>
    </xf>
    <xf numFmtId="3" fontId="8" fillId="0" borderId="0" xfId="2" applyNumberFormat="1" applyFont="1"/>
    <xf numFmtId="3" fontId="8" fillId="0" borderId="7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 applyProtection="1">
      <alignment vertical="center" wrapText="1"/>
      <protection locked="0"/>
    </xf>
    <xf numFmtId="3" fontId="10" fillId="0" borderId="7" xfId="0" applyNumberFormat="1" applyFont="1" applyBorder="1" applyAlignment="1" applyProtection="1">
      <alignment vertical="center" wrapText="1"/>
      <protection locked="0"/>
    </xf>
    <xf numFmtId="3" fontId="10" fillId="0" borderId="9" xfId="0" applyNumberFormat="1" applyFont="1" applyBorder="1" applyAlignment="1" applyProtection="1">
      <alignment vertical="center" wrapText="1"/>
      <protection locked="0"/>
    </xf>
    <xf numFmtId="3" fontId="12" fillId="0" borderId="9" xfId="0" applyNumberFormat="1" applyFont="1" applyBorder="1" applyAlignment="1" applyProtection="1">
      <alignment vertical="center" wrapText="1"/>
      <protection locked="0"/>
    </xf>
    <xf numFmtId="3" fontId="8" fillId="0" borderId="20" xfId="0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12" fillId="0" borderId="5" xfId="0" applyNumberFormat="1" applyFont="1" applyBorder="1" applyAlignment="1" applyProtection="1">
      <alignment vertical="center" wrapText="1"/>
      <protection locked="0"/>
    </xf>
    <xf numFmtId="3" fontId="8" fillId="0" borderId="24" xfId="0" applyNumberFormat="1" applyFont="1" applyBorder="1" applyAlignment="1">
      <alignment vertical="center" wrapText="1"/>
    </xf>
    <xf numFmtId="3" fontId="12" fillId="0" borderId="4" xfId="0" applyNumberFormat="1" applyFont="1" applyBorder="1" applyAlignment="1" applyProtection="1">
      <alignment vertical="center" wrapText="1"/>
      <protection locked="0"/>
    </xf>
    <xf numFmtId="3" fontId="8" fillId="0" borderId="7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 applyProtection="1">
      <alignment horizontal="right" vertical="center" wrapText="1"/>
      <protection locked="0"/>
    </xf>
    <xf numFmtId="3" fontId="21" fillId="0" borderId="7" xfId="0" applyNumberFormat="1" applyFont="1" applyBorder="1" applyAlignment="1" applyProtection="1">
      <alignment horizontal="right" vertical="center" wrapText="1"/>
      <protection locked="0"/>
    </xf>
    <xf numFmtId="3" fontId="8" fillId="0" borderId="18" xfId="0" applyNumberFormat="1" applyFont="1" applyBorder="1" applyAlignment="1">
      <alignment horizontal="right" vertical="center" wrapText="1"/>
    </xf>
    <xf numFmtId="3" fontId="8" fillId="0" borderId="19" xfId="0" applyNumberFormat="1" applyFont="1" applyBorder="1" applyAlignment="1">
      <alignment vertical="center" wrapText="1"/>
    </xf>
    <xf numFmtId="3" fontId="8" fillId="0" borderId="20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vertical="center" wrapText="1"/>
    </xf>
    <xf numFmtId="3" fontId="8" fillId="0" borderId="42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8" fillId="0" borderId="26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0" fillId="0" borderId="0" xfId="0" applyNumberFormat="1"/>
    <xf numFmtId="3" fontId="5" fillId="3" borderId="4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3" fontId="26" fillId="3" borderId="4" xfId="0" applyNumberFormat="1" applyFont="1" applyFill="1" applyBorder="1" applyAlignment="1">
      <alignment vertical="center"/>
    </xf>
    <xf numFmtId="3" fontId="26" fillId="3" borderId="7" xfId="0" applyNumberFormat="1" applyFont="1" applyFill="1" applyBorder="1" applyAlignment="1">
      <alignment vertical="center"/>
    </xf>
    <xf numFmtId="3" fontId="26" fillId="3" borderId="15" xfId="0" applyNumberFormat="1" applyFont="1" applyFill="1" applyBorder="1" applyAlignment="1">
      <alignment vertical="center"/>
    </xf>
    <xf numFmtId="0" fontId="13" fillId="3" borderId="4" xfId="7" applyFont="1" applyFill="1" applyBorder="1" applyAlignment="1">
      <alignment horizontal="center" vertical="center" wrapText="1"/>
    </xf>
    <xf numFmtId="16" fontId="5" fillId="3" borderId="29" xfId="7" applyNumberFormat="1" applyFont="1" applyFill="1" applyBorder="1" applyAlignment="1">
      <alignment horizontal="center" vertical="center"/>
    </xf>
    <xf numFmtId="3" fontId="25" fillId="4" borderId="14" xfId="0" applyNumberFormat="1" applyFont="1" applyFill="1" applyBorder="1" applyAlignment="1">
      <alignment horizontal="center" vertical="center" textRotation="180" wrapText="1"/>
    </xf>
    <xf numFmtId="3" fontId="6" fillId="4" borderId="8" xfId="0" applyNumberFormat="1" applyFont="1" applyFill="1" applyBorder="1" applyAlignment="1">
      <alignment horizontal="center" vertical="center" textRotation="180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3" fontId="27" fillId="4" borderId="8" xfId="0" applyNumberFormat="1" applyFont="1" applyFill="1" applyBorder="1" applyAlignment="1">
      <alignment horizontal="right" vertical="center" wrapText="1"/>
    </xf>
    <xf numFmtId="3" fontId="27" fillId="4" borderId="11" xfId="0" applyNumberFormat="1" applyFont="1" applyFill="1" applyBorder="1" applyAlignment="1">
      <alignment vertical="center" wrapText="1"/>
    </xf>
    <xf numFmtId="3" fontId="27" fillId="4" borderId="21" xfId="0" applyNumberFormat="1" applyFont="1" applyFill="1" applyBorder="1" applyAlignment="1">
      <alignment horizontal="right" vertical="center" wrapText="1"/>
    </xf>
    <xf numFmtId="3" fontId="8" fillId="4" borderId="8" xfId="0" applyNumberFormat="1" applyFont="1" applyFill="1" applyBorder="1" applyAlignment="1">
      <alignment horizontal="right"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27" fillId="4" borderId="8" xfId="0" applyNumberFormat="1" applyFont="1" applyFill="1" applyBorder="1" applyAlignment="1">
      <alignment vertical="center" wrapText="1"/>
    </xf>
    <xf numFmtId="3" fontId="27" fillId="4" borderId="11" xfId="0" applyNumberFormat="1" applyFont="1" applyFill="1" applyBorder="1" applyAlignment="1">
      <alignment horizontal="right" vertical="center" wrapText="1"/>
    </xf>
    <xf numFmtId="3" fontId="8" fillId="4" borderId="25" xfId="0" applyNumberFormat="1" applyFont="1" applyFill="1" applyBorder="1" applyAlignment="1">
      <alignment vertical="center" wrapText="1"/>
    </xf>
    <xf numFmtId="3" fontId="28" fillId="4" borderId="11" xfId="0" applyNumberFormat="1" applyFont="1" applyFill="1" applyBorder="1" applyAlignment="1">
      <alignment horizontal="right" vertical="center" wrapText="1"/>
    </xf>
    <xf numFmtId="3" fontId="8" fillId="4" borderId="33" xfId="0" applyNumberFormat="1" applyFont="1" applyFill="1" applyBorder="1" applyAlignment="1">
      <alignment horizontal="right" vertical="center" wrapText="1"/>
    </xf>
    <xf numFmtId="3" fontId="4" fillId="4" borderId="11" xfId="0" applyNumberFormat="1" applyFont="1" applyFill="1" applyBorder="1" applyAlignment="1">
      <alignment vertical="center" wrapText="1"/>
    </xf>
    <xf numFmtId="3" fontId="29" fillId="4" borderId="4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4" borderId="8" xfId="7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vertical="center"/>
    </xf>
    <xf numFmtId="3" fontId="4" fillId="4" borderId="11" xfId="0" applyNumberFormat="1" applyFont="1" applyFill="1" applyBorder="1" applyAlignment="1">
      <alignment vertical="center"/>
    </xf>
    <xf numFmtId="3" fontId="22" fillId="4" borderId="24" xfId="2" applyNumberFormat="1" applyFont="1" applyFill="1" applyBorder="1" applyAlignment="1">
      <alignment vertical="center"/>
    </xf>
    <xf numFmtId="3" fontId="22" fillId="4" borderId="18" xfId="2" applyNumberFormat="1" applyFont="1" applyFill="1" applyBorder="1" applyAlignment="1">
      <alignment vertical="center"/>
    </xf>
    <xf numFmtId="3" fontId="22" fillId="4" borderId="26" xfId="2" applyNumberFormat="1" applyFont="1" applyFill="1" applyBorder="1" applyAlignment="1">
      <alignment vertical="center"/>
    </xf>
    <xf numFmtId="3" fontId="22" fillId="4" borderId="20" xfId="2" applyNumberFormat="1" applyFont="1" applyFill="1" applyBorder="1" applyAlignment="1">
      <alignment vertical="center"/>
    </xf>
    <xf numFmtId="3" fontId="4" fillId="4" borderId="8" xfId="2" applyNumberFormat="1" applyFont="1" applyFill="1" applyBorder="1"/>
    <xf numFmtId="3" fontId="4" fillId="4" borderId="11" xfId="2" applyNumberFormat="1" applyFont="1" applyFill="1" applyBorder="1"/>
    <xf numFmtId="3" fontId="4" fillId="4" borderId="8" xfId="2" applyNumberFormat="1" applyFont="1" applyFill="1" applyBorder="1" applyAlignment="1">
      <alignment horizontal="center" vertical="center" wrapText="1"/>
    </xf>
    <xf numFmtId="3" fontId="18" fillId="4" borderId="8" xfId="2" applyNumberFormat="1" applyFont="1" applyFill="1" applyBorder="1" applyAlignment="1">
      <alignment horizontal="center" vertical="center" wrapText="1"/>
    </xf>
    <xf numFmtId="0" fontId="4" fillId="4" borderId="21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3" fontId="4" fillId="4" borderId="39" xfId="0" applyNumberFormat="1" applyFont="1" applyFill="1" applyBorder="1" applyAlignment="1">
      <alignment vertical="center"/>
    </xf>
    <xf numFmtId="3" fontId="4" fillId="4" borderId="33" xfId="0" applyNumberFormat="1" applyFont="1" applyFill="1" applyBorder="1" applyAlignment="1">
      <alignment vertical="center"/>
    </xf>
    <xf numFmtId="3" fontId="22" fillId="4" borderId="33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textRotation="90"/>
    </xf>
    <xf numFmtId="3" fontId="8" fillId="4" borderId="38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26" fillId="3" borderId="0" xfId="0" applyFont="1" applyFill="1"/>
    <xf numFmtId="0" fontId="5" fillId="0" borderId="4" xfId="7" applyFont="1" applyBorder="1" applyAlignment="1">
      <alignment horizontal="center" vertical="center"/>
    </xf>
    <xf numFmtId="3" fontId="5" fillId="3" borderId="24" xfId="2" applyNumberFormat="1" applyFont="1" applyFill="1" applyBorder="1" applyAlignment="1">
      <alignment vertical="center"/>
    </xf>
    <xf numFmtId="3" fontId="5" fillId="3" borderId="18" xfId="2" applyNumberFormat="1" applyFont="1" applyFill="1" applyBorder="1" applyAlignment="1">
      <alignment vertical="center"/>
    </xf>
    <xf numFmtId="0" fontId="5" fillId="3" borderId="0" xfId="2" applyFont="1" applyFill="1"/>
    <xf numFmtId="3" fontId="5" fillId="3" borderId="20" xfId="2" applyNumberFormat="1" applyFont="1" applyFill="1" applyBorder="1" applyAlignment="1">
      <alignment vertical="center"/>
    </xf>
    <xf numFmtId="0" fontId="7" fillId="4" borderId="24" xfId="7" applyFont="1" applyFill="1" applyBorder="1" applyAlignment="1">
      <alignment horizontal="center" vertical="center"/>
    </xf>
    <xf numFmtId="0" fontId="4" fillId="4" borderId="4" xfId="7" applyFont="1" applyFill="1" applyBorder="1" applyAlignment="1">
      <alignment horizontal="center" vertical="center"/>
    </xf>
    <xf numFmtId="3" fontId="8" fillId="4" borderId="25" xfId="2" applyNumberFormat="1" applyFont="1" applyFill="1" applyBorder="1" applyAlignment="1">
      <alignment horizontal="center" vertical="center" wrapText="1"/>
    </xf>
    <xf numFmtId="3" fontId="5" fillId="3" borderId="34" xfId="2" applyNumberFormat="1" applyFont="1" applyFill="1" applyBorder="1" applyAlignment="1">
      <alignment vertical="center"/>
    </xf>
    <xf numFmtId="3" fontId="5" fillId="3" borderId="4" xfId="2" applyNumberFormat="1" applyFont="1" applyFill="1" applyBorder="1" applyAlignment="1">
      <alignment vertical="center"/>
    </xf>
    <xf numFmtId="3" fontId="5" fillId="3" borderId="5" xfId="2" applyNumberFormat="1" applyFont="1" applyFill="1" applyBorder="1" applyAlignment="1">
      <alignment vertical="center"/>
    </xf>
    <xf numFmtId="0" fontId="4" fillId="4" borderId="26" xfId="7" applyFont="1" applyFill="1" applyBorder="1" applyAlignment="1">
      <alignment horizontal="center" vertical="center"/>
    </xf>
    <xf numFmtId="0" fontId="4" fillId="4" borderId="25" xfId="7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4" borderId="37" xfId="0" applyFont="1" applyFill="1" applyBorder="1" applyAlignment="1">
      <alignment horizontal="center" vertical="center"/>
    </xf>
    <xf numFmtId="0" fontId="5" fillId="0" borderId="4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/>
    </xf>
    <xf numFmtId="0" fontId="5" fillId="0" borderId="34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3" borderId="34" xfId="7" applyFont="1" applyFill="1" applyBorder="1" applyAlignment="1">
      <alignment horizontal="center" vertical="center"/>
    </xf>
    <xf numFmtId="0" fontId="5" fillId="3" borderId="19" xfId="7" applyFont="1" applyFill="1" applyBorder="1" applyAlignment="1">
      <alignment horizontal="center" vertical="center"/>
    </xf>
    <xf numFmtId="0" fontId="5" fillId="0" borderId="19" xfId="7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3" fontId="35" fillId="0" borderId="0" xfId="0" applyNumberFormat="1" applyFont="1"/>
    <xf numFmtId="3" fontId="35" fillId="0" borderId="0" xfId="0" applyNumberFormat="1" applyFont="1" applyAlignment="1">
      <alignment horizontal="right"/>
    </xf>
    <xf numFmtId="0" fontId="5" fillId="0" borderId="5" xfId="7" applyFont="1" applyBorder="1" applyAlignment="1">
      <alignment horizontal="left" vertical="center" wrapText="1"/>
    </xf>
    <xf numFmtId="0" fontId="5" fillId="0" borderId="5" xfId="7" applyFont="1" applyBorder="1" applyAlignment="1">
      <alignment horizontal="left" vertical="center"/>
    </xf>
    <xf numFmtId="3" fontId="5" fillId="0" borderId="7" xfId="7" applyNumberFormat="1" applyFont="1" applyBorder="1" applyAlignment="1">
      <alignment vertical="center" wrapText="1"/>
    </xf>
    <xf numFmtId="3" fontId="4" fillId="3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26" fillId="0" borderId="7" xfId="0" applyNumberFormat="1" applyFont="1" applyBorder="1" applyAlignment="1">
      <alignment vertical="center"/>
    </xf>
    <xf numFmtId="0" fontId="5" fillId="0" borderId="5" xfId="7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vertical="center"/>
    </xf>
    <xf numFmtId="0" fontId="4" fillId="5" borderId="21" xfId="7" applyFont="1" applyFill="1" applyBorder="1" applyAlignment="1">
      <alignment horizontal="center" vertical="center"/>
    </xf>
    <xf numFmtId="3" fontId="4" fillId="5" borderId="8" xfId="2" applyNumberFormat="1" applyFont="1" applyFill="1" applyBorder="1" applyAlignment="1">
      <alignment vertical="center"/>
    </xf>
    <xf numFmtId="3" fontId="4" fillId="5" borderId="11" xfId="2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19" xfId="0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8" fillId="5" borderId="20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3" fontId="12" fillId="5" borderId="5" xfId="0" applyNumberFormat="1" applyFont="1" applyFill="1" applyBorder="1" applyAlignment="1">
      <alignment horizontal="right" vertical="center" wrapText="1"/>
    </xf>
    <xf numFmtId="3" fontId="12" fillId="5" borderId="7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right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vertical="center" wrapText="1"/>
    </xf>
    <xf numFmtId="3" fontId="10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/>
    </xf>
    <xf numFmtId="3" fontId="12" fillId="5" borderId="16" xfId="0" applyNumberFormat="1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right" vertical="center" wrapText="1"/>
    </xf>
    <xf numFmtId="3" fontId="8" fillId="5" borderId="18" xfId="0" applyNumberFormat="1" applyFont="1" applyFill="1" applyBorder="1" applyAlignment="1">
      <alignment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/>
    </xf>
    <xf numFmtId="3" fontId="12" fillId="5" borderId="4" xfId="0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/>
    </xf>
    <xf numFmtId="3" fontId="10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/>
    </xf>
    <xf numFmtId="3" fontId="12" fillId="5" borderId="8" xfId="0" applyNumberFormat="1" applyFont="1" applyFill="1" applyBorder="1" applyAlignment="1">
      <alignment horizontal="right" vertical="center" wrapText="1"/>
    </xf>
    <xf numFmtId="3" fontId="4" fillId="5" borderId="12" xfId="0" applyNumberFormat="1" applyFont="1" applyFill="1" applyBorder="1" applyAlignment="1">
      <alignment vertical="center" wrapText="1"/>
    </xf>
    <xf numFmtId="3" fontId="12" fillId="5" borderId="11" xfId="0" applyNumberFormat="1" applyFont="1" applyFill="1" applyBorder="1" applyAlignment="1">
      <alignment vertical="center" wrapText="1"/>
    </xf>
    <xf numFmtId="3" fontId="4" fillId="5" borderId="19" xfId="0" applyNumberFormat="1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right" vertical="center" wrapText="1"/>
    </xf>
    <xf numFmtId="3" fontId="12" fillId="5" borderId="5" xfId="0" applyNumberFormat="1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right" vertical="center" wrapText="1"/>
    </xf>
    <xf numFmtId="3" fontId="12" fillId="5" borderId="9" xfId="0" applyNumberFormat="1" applyFont="1" applyFill="1" applyBorder="1" applyAlignment="1">
      <alignment horizontal="right" vertical="center" wrapText="1"/>
    </xf>
    <xf numFmtId="3" fontId="8" fillId="5" borderId="5" xfId="0" applyNumberFormat="1" applyFont="1" applyFill="1" applyBorder="1" applyAlignment="1">
      <alignment vertical="center" wrapText="1"/>
    </xf>
    <xf numFmtId="3" fontId="12" fillId="5" borderId="4" xfId="0" applyNumberFormat="1" applyFont="1" applyFill="1" applyBorder="1" applyAlignment="1">
      <alignment vertical="center" wrapText="1"/>
    </xf>
    <xf numFmtId="3" fontId="8" fillId="5" borderId="24" xfId="0" applyNumberFormat="1" applyFont="1" applyFill="1" applyBorder="1" applyAlignment="1">
      <alignment vertical="center" wrapText="1"/>
    </xf>
    <xf numFmtId="3" fontId="8" fillId="5" borderId="18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vertical="center" wrapText="1"/>
    </xf>
    <xf numFmtId="3" fontId="12" fillId="5" borderId="21" xfId="0" applyNumberFormat="1" applyFont="1" applyFill="1" applyBorder="1" applyAlignment="1">
      <alignment vertical="center" wrapText="1"/>
    </xf>
    <xf numFmtId="3" fontId="12" fillId="5" borderId="11" xfId="0" applyNumberFormat="1" applyFont="1" applyFill="1" applyBorder="1" applyAlignment="1">
      <alignment horizontal="right" vertical="center" wrapText="1"/>
    </xf>
    <xf numFmtId="3" fontId="12" fillId="5" borderId="9" xfId="0" applyNumberFormat="1" applyFont="1" applyFill="1" applyBorder="1" applyAlignment="1">
      <alignment vertical="center" wrapText="1"/>
    </xf>
    <xf numFmtId="3" fontId="8" fillId="5" borderId="4" xfId="0" applyNumberFormat="1" applyFont="1" applyFill="1" applyBorder="1" applyAlignment="1">
      <alignment vertical="center" wrapText="1"/>
    </xf>
    <xf numFmtId="3" fontId="12" fillId="5" borderId="8" xfId="0" applyNumberFormat="1" applyFont="1" applyFill="1" applyBorder="1" applyAlignment="1">
      <alignment vertical="center" wrapText="1"/>
    </xf>
    <xf numFmtId="0" fontId="4" fillId="5" borderId="16" xfId="7" applyFont="1" applyFill="1" applyBorder="1" applyAlignment="1">
      <alignment horizontal="center" vertical="center"/>
    </xf>
    <xf numFmtId="3" fontId="4" fillId="5" borderId="15" xfId="2" applyNumberFormat="1" applyFont="1" applyFill="1" applyBorder="1" applyAlignment="1">
      <alignment vertical="center"/>
    </xf>
    <xf numFmtId="3" fontId="4" fillId="5" borderId="9" xfId="2" applyNumberFormat="1" applyFont="1" applyFill="1" applyBorder="1" applyAlignment="1">
      <alignment vertical="center"/>
    </xf>
    <xf numFmtId="3" fontId="4" fillId="5" borderId="33" xfId="0" applyNumberFormat="1" applyFont="1" applyFill="1" applyBorder="1" applyAlignment="1">
      <alignment vertical="center"/>
    </xf>
    <xf numFmtId="3" fontId="5" fillId="0" borderId="0" xfId="2" applyNumberFormat="1" applyFont="1"/>
    <xf numFmtId="0" fontId="5" fillId="0" borderId="5" xfId="7" applyFont="1" applyBorder="1" applyAlignment="1">
      <alignment vertical="center" wrapText="1"/>
    </xf>
    <xf numFmtId="3" fontId="8" fillId="5" borderId="34" xfId="0" applyNumberFormat="1" applyFont="1" applyFill="1" applyBorder="1" applyAlignment="1">
      <alignment vertical="center" wrapText="1"/>
    </xf>
    <xf numFmtId="3" fontId="12" fillId="5" borderId="16" xfId="0" applyNumberFormat="1" applyFont="1" applyFill="1" applyBorder="1" applyAlignment="1">
      <alignment vertical="center" wrapText="1"/>
    </xf>
    <xf numFmtId="3" fontId="8" fillId="4" borderId="61" xfId="0" applyNumberFormat="1" applyFont="1" applyFill="1" applyBorder="1" applyAlignment="1">
      <alignment vertical="center" wrapText="1"/>
    </xf>
    <xf numFmtId="16" fontId="5" fillId="3" borderId="1" xfId="7" applyNumberFormat="1" applyFont="1" applyFill="1" applyBorder="1" applyAlignment="1">
      <alignment horizontal="center" vertical="center"/>
    </xf>
    <xf numFmtId="0" fontId="5" fillId="0" borderId="19" xfId="7" applyFont="1" applyBorder="1" applyAlignment="1">
      <alignment vertical="center" wrapText="1"/>
    </xf>
    <xf numFmtId="0" fontId="36" fillId="0" borderId="5" xfId="7" applyFont="1" applyBorder="1" applyAlignment="1">
      <alignment vertical="center"/>
    </xf>
    <xf numFmtId="0" fontId="5" fillId="0" borderId="24" xfId="7" applyFont="1" applyBorder="1" applyAlignment="1">
      <alignment vertical="center" wrapText="1"/>
    </xf>
    <xf numFmtId="3" fontId="5" fillId="0" borderId="18" xfId="7" applyNumberFormat="1" applyFont="1" applyBorder="1" applyAlignment="1">
      <alignment vertical="center" wrapText="1"/>
    </xf>
    <xf numFmtId="0" fontId="5" fillId="0" borderId="5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9" xfId="7" applyNumberFormat="1" applyFont="1" applyBorder="1" applyAlignment="1">
      <alignment vertical="center" wrapText="1"/>
    </xf>
    <xf numFmtId="3" fontId="26" fillId="0" borderId="7" xfId="7" applyNumberFormat="1" applyFont="1" applyBorder="1" applyAlignment="1">
      <alignment vertical="center" wrapText="1"/>
    </xf>
    <xf numFmtId="0" fontId="5" fillId="0" borderId="4" xfId="7" applyFont="1" applyBorder="1" applyAlignment="1">
      <alignment horizontal="left" vertical="center"/>
    </xf>
    <xf numFmtId="16" fontId="5" fillId="0" borderId="13" xfId="7" applyNumberFormat="1" applyFont="1" applyBorder="1" applyAlignment="1">
      <alignment horizontal="center" vertical="center"/>
    </xf>
    <xf numFmtId="0" fontId="5" fillId="0" borderId="4" xfId="7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/>
    </xf>
    <xf numFmtId="3" fontId="26" fillId="0" borderId="0" xfId="0" applyNumberFormat="1" applyFont="1"/>
    <xf numFmtId="0" fontId="26" fillId="0" borderId="0" xfId="0" applyFont="1"/>
    <xf numFmtId="0" fontId="5" fillId="3" borderId="3" xfId="7" applyFont="1" applyFill="1" applyBorder="1" applyAlignment="1">
      <alignment horizontal="center" vertical="center"/>
    </xf>
    <xf numFmtId="0" fontId="5" fillId="3" borderId="15" xfId="7" applyFont="1" applyFill="1" applyBorder="1" applyAlignment="1">
      <alignment horizontal="center" vertical="center" wrapText="1"/>
    </xf>
    <xf numFmtId="0" fontId="6" fillId="3" borderId="15" xfId="7" applyFont="1" applyFill="1" applyBorder="1" applyAlignment="1">
      <alignment horizontal="center" vertical="center"/>
    </xf>
    <xf numFmtId="164" fontId="5" fillId="3" borderId="15" xfId="7" applyNumberFormat="1" applyFont="1" applyFill="1" applyBorder="1" applyAlignment="1">
      <alignment horizontal="center" vertical="center"/>
    </xf>
    <xf numFmtId="0" fontId="6" fillId="0" borderId="4" xfId="7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26" xfId="7" applyFont="1" applyFill="1" applyBorder="1" applyAlignment="1">
      <alignment horizontal="center" vertical="center"/>
    </xf>
    <xf numFmtId="0" fontId="4" fillId="5" borderId="8" xfId="7" applyFont="1" applyFill="1" applyBorder="1" applyAlignment="1">
      <alignment horizontal="center" vertical="center"/>
    </xf>
    <xf numFmtId="0" fontId="5" fillId="3" borderId="24" xfId="7" applyFont="1" applyFill="1" applyBorder="1" applyAlignment="1">
      <alignment horizontal="center" vertical="center"/>
    </xf>
    <xf numFmtId="0" fontId="5" fillId="0" borderId="24" xfId="7" applyFont="1" applyBorder="1" applyAlignment="1">
      <alignment horizontal="center" vertical="center"/>
    </xf>
    <xf numFmtId="3" fontId="5" fillId="0" borderId="59" xfId="7" applyNumberFormat="1" applyFont="1" applyBorder="1" applyAlignment="1">
      <alignment vertical="center" wrapText="1"/>
    </xf>
    <xf numFmtId="0" fontId="20" fillId="4" borderId="44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top" wrapText="1"/>
    </xf>
    <xf numFmtId="3" fontId="7" fillId="5" borderId="1" xfId="0" applyNumberFormat="1" applyFont="1" applyFill="1" applyBorder="1" applyAlignment="1">
      <alignment horizontal="center" vertical="top" wrapText="1"/>
    </xf>
    <xf numFmtId="49" fontId="8" fillId="5" borderId="23" xfId="0" applyNumberFormat="1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5" borderId="45" xfId="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5" borderId="4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43" xfId="0" applyNumberFormat="1" applyFont="1" applyFill="1" applyBorder="1" applyAlignment="1">
      <alignment horizontal="center" vertical="center" wrapText="1"/>
    </xf>
    <xf numFmtId="49" fontId="8" fillId="5" borderId="2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right"/>
    </xf>
    <xf numFmtId="0" fontId="10" fillId="4" borderId="21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 wrapText="1"/>
    </xf>
    <xf numFmtId="3" fontId="7" fillId="4" borderId="2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5" borderId="44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27" fillId="4" borderId="46" xfId="0" applyFont="1" applyFill="1" applyBorder="1" applyAlignment="1">
      <alignment horizontal="left" vertical="center" wrapText="1"/>
    </xf>
    <xf numFmtId="0" fontId="27" fillId="4" borderId="22" xfId="0" applyFont="1" applyFill="1" applyBorder="1" applyAlignment="1">
      <alignment horizontal="left" vertical="center" wrapText="1"/>
    </xf>
    <xf numFmtId="0" fontId="27" fillId="4" borderId="27" xfId="0" applyFont="1" applyFill="1" applyBorder="1" applyAlignment="1">
      <alignment horizontal="left" vertical="center" wrapText="1"/>
    </xf>
    <xf numFmtId="0" fontId="27" fillId="4" borderId="14" xfId="0" applyFont="1" applyFill="1" applyBorder="1" applyAlignment="1">
      <alignment horizontal="left" vertical="center" wrapText="1"/>
    </xf>
    <xf numFmtId="0" fontId="27" fillId="4" borderId="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 vertical="center" wrapText="1"/>
    </xf>
    <xf numFmtId="49" fontId="7" fillId="5" borderId="15" xfId="0" applyNumberFormat="1" applyFont="1" applyFill="1" applyBorder="1" applyAlignment="1">
      <alignment horizontal="center" vertical="center" wrapText="1"/>
    </xf>
    <xf numFmtId="49" fontId="7" fillId="5" borderId="4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5" xfId="0" applyFont="1" applyFill="1" applyBorder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49" fontId="18" fillId="5" borderId="15" xfId="0" applyNumberFormat="1" applyFont="1" applyFill="1" applyBorder="1" applyAlignment="1">
      <alignment horizontal="center" vertical="center" wrapText="1"/>
    </xf>
    <xf numFmtId="49" fontId="18" fillId="5" borderId="43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9" fontId="19" fillId="5" borderId="23" xfId="0" applyNumberFormat="1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left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5" borderId="2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3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8" fillId="4" borderId="14" xfId="7" applyFont="1" applyFill="1" applyBorder="1" applyAlignment="1">
      <alignment horizontal="center" vertical="center"/>
    </xf>
    <xf numFmtId="0" fontId="8" fillId="4" borderId="8" xfId="7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8" fillId="4" borderId="36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right"/>
    </xf>
    <xf numFmtId="0" fontId="8" fillId="4" borderId="29" xfId="0" applyFont="1" applyFill="1" applyBorder="1" applyAlignment="1">
      <alignment horizontal="center" vertical="center" textRotation="90"/>
    </xf>
    <xf numFmtId="0" fontId="8" fillId="4" borderId="13" xfId="0" applyFont="1" applyFill="1" applyBorder="1" applyAlignment="1">
      <alignment horizontal="center" vertical="center" textRotation="90"/>
    </xf>
    <xf numFmtId="0" fontId="8" fillId="4" borderId="14" xfId="0" applyFont="1" applyFill="1" applyBorder="1" applyAlignment="1">
      <alignment horizontal="center" vertical="center" textRotation="90"/>
    </xf>
    <xf numFmtId="0" fontId="4" fillId="4" borderId="24" xfId="0" applyFont="1" applyFill="1" applyBorder="1" applyAlignment="1">
      <alignment horizontal="center" vertical="center"/>
    </xf>
    <xf numFmtId="3" fontId="4" fillId="4" borderId="24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0" fontId="5" fillId="3" borderId="17" xfId="7" applyFont="1" applyFill="1" applyBorder="1" applyAlignment="1">
      <alignment horizontal="center" vertical="center"/>
    </xf>
    <xf numFmtId="0" fontId="5" fillId="3" borderId="2" xfId="7" applyFont="1" applyFill="1" applyBorder="1" applyAlignment="1">
      <alignment horizontal="center" vertical="center"/>
    </xf>
    <xf numFmtId="0" fontId="5" fillId="3" borderId="12" xfId="7" applyFont="1" applyFill="1" applyBorder="1" applyAlignment="1">
      <alignment horizontal="center" vertical="center"/>
    </xf>
    <xf numFmtId="0" fontId="37" fillId="3" borderId="37" xfId="7" applyFont="1" applyFill="1" applyBorder="1" applyAlignment="1">
      <alignment horizontal="center" vertical="center" wrapText="1"/>
    </xf>
    <xf numFmtId="0" fontId="37" fillId="3" borderId="43" xfId="7" applyFont="1" applyFill="1" applyBorder="1" applyAlignment="1">
      <alignment horizontal="center" vertical="center" wrapText="1"/>
    </xf>
    <xf numFmtId="0" fontId="37" fillId="3" borderId="25" xfId="7" applyFont="1" applyFill="1" applyBorder="1" applyAlignment="1">
      <alignment horizontal="center" vertical="center" wrapText="1"/>
    </xf>
    <xf numFmtId="0" fontId="5" fillId="3" borderId="37" xfId="7" applyFont="1" applyFill="1" applyBorder="1" applyAlignment="1">
      <alignment horizontal="center" vertical="center"/>
    </xf>
    <xf numFmtId="0" fontId="5" fillId="3" borderId="43" xfId="7" applyFont="1" applyFill="1" applyBorder="1" applyAlignment="1">
      <alignment horizontal="center" vertical="center"/>
    </xf>
    <xf numFmtId="0" fontId="5" fillId="3" borderId="25" xfId="7" applyFont="1" applyFill="1" applyBorder="1" applyAlignment="1">
      <alignment horizontal="center" vertical="center"/>
    </xf>
    <xf numFmtId="164" fontId="5" fillId="3" borderId="43" xfId="7" applyNumberFormat="1" applyFont="1" applyFill="1" applyBorder="1" applyAlignment="1">
      <alignment horizontal="center" vertical="center"/>
    </xf>
    <xf numFmtId="164" fontId="5" fillId="3" borderId="25" xfId="7" applyNumberFormat="1" applyFont="1" applyFill="1" applyBorder="1" applyAlignment="1">
      <alignment horizontal="center" vertical="center"/>
    </xf>
    <xf numFmtId="0" fontId="5" fillId="3" borderId="37" xfId="7" applyFont="1" applyFill="1" applyBorder="1" applyAlignment="1">
      <alignment horizontal="center" vertical="center" wrapText="1"/>
    </xf>
    <xf numFmtId="0" fontId="5" fillId="3" borderId="43" xfId="7" applyFont="1" applyFill="1" applyBorder="1" applyAlignment="1">
      <alignment horizontal="center" vertical="center" wrapText="1"/>
    </xf>
    <xf numFmtId="0" fontId="5" fillId="3" borderId="25" xfId="7" applyFont="1" applyFill="1" applyBorder="1" applyAlignment="1">
      <alignment horizontal="center" vertical="center" wrapText="1"/>
    </xf>
    <xf numFmtId="0" fontId="26" fillId="3" borderId="37" xfId="7" applyFont="1" applyFill="1" applyBorder="1" applyAlignment="1">
      <alignment horizontal="center" vertical="center" wrapText="1"/>
    </xf>
    <xf numFmtId="0" fontId="26" fillId="3" borderId="43" xfId="7" applyFont="1" applyFill="1" applyBorder="1" applyAlignment="1">
      <alignment horizontal="center" vertical="center" wrapText="1"/>
    </xf>
    <xf numFmtId="0" fontId="26" fillId="3" borderId="25" xfId="7" applyFont="1" applyFill="1" applyBorder="1" applyAlignment="1">
      <alignment horizontal="center" vertical="center" wrapText="1"/>
    </xf>
    <xf numFmtId="0" fontId="13" fillId="0" borderId="37" xfId="7" applyFont="1" applyBorder="1" applyAlignment="1">
      <alignment horizontal="center" vertical="center" wrapText="1"/>
    </xf>
    <xf numFmtId="0" fontId="13" fillId="0" borderId="43" xfId="7" applyFont="1" applyBorder="1" applyAlignment="1">
      <alignment horizontal="center" vertical="center" wrapText="1"/>
    </xf>
    <xf numFmtId="0" fontId="13" fillId="0" borderId="25" xfId="7" applyFont="1" applyBorder="1" applyAlignment="1">
      <alignment horizontal="center" vertical="center" wrapText="1"/>
    </xf>
    <xf numFmtId="164" fontId="5" fillId="3" borderId="37" xfId="7" applyNumberFormat="1" applyFont="1" applyFill="1" applyBorder="1" applyAlignment="1">
      <alignment horizontal="center" vertical="center"/>
    </xf>
    <xf numFmtId="3" fontId="4" fillId="4" borderId="5" xfId="2" applyNumberFormat="1" applyFont="1" applyFill="1" applyBorder="1" applyAlignment="1">
      <alignment horizontal="center" vertical="center" wrapText="1"/>
    </xf>
    <xf numFmtId="3" fontId="4" fillId="4" borderId="52" xfId="2" applyNumberFormat="1" applyFont="1" applyFill="1" applyBorder="1" applyAlignment="1">
      <alignment horizontal="center" vertical="center" wrapText="1"/>
    </xf>
    <xf numFmtId="3" fontId="4" fillId="4" borderId="23" xfId="2" applyNumberFormat="1" applyFont="1" applyFill="1" applyBorder="1" applyAlignment="1">
      <alignment horizontal="center" vertical="center" wrapText="1"/>
    </xf>
    <xf numFmtId="3" fontId="8" fillId="4" borderId="15" xfId="2" applyNumberFormat="1" applyFont="1" applyFill="1" applyBorder="1" applyAlignment="1">
      <alignment horizontal="center" vertical="center" wrapText="1"/>
    </xf>
    <xf numFmtId="3" fontId="8" fillId="4" borderId="25" xfId="2" applyNumberFormat="1" applyFont="1" applyFill="1" applyBorder="1" applyAlignment="1">
      <alignment horizontal="center" vertical="center" wrapText="1"/>
    </xf>
    <xf numFmtId="3" fontId="4" fillId="4" borderId="15" xfId="2" applyNumberFormat="1" applyFont="1" applyFill="1" applyBorder="1" applyAlignment="1">
      <alignment horizontal="center" vertical="center" wrapText="1"/>
    </xf>
    <xf numFmtId="3" fontId="4" fillId="4" borderId="25" xfId="2" applyNumberFormat="1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textRotation="90"/>
    </xf>
    <xf numFmtId="0" fontId="8" fillId="4" borderId="2" xfId="2" applyFont="1" applyFill="1" applyBorder="1" applyAlignment="1">
      <alignment horizontal="center" vertical="center" textRotation="90"/>
    </xf>
    <xf numFmtId="0" fontId="8" fillId="4" borderId="12" xfId="2" applyFont="1" applyFill="1" applyBorder="1" applyAlignment="1">
      <alignment horizontal="center" vertical="center" textRotation="90"/>
    </xf>
    <xf numFmtId="0" fontId="8" fillId="3" borderId="0" xfId="2" applyFont="1" applyFill="1" applyAlignment="1">
      <alignment horizontal="right"/>
    </xf>
    <xf numFmtId="0" fontId="4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4" fillId="0" borderId="54" xfId="2" applyFont="1" applyBorder="1" applyAlignment="1">
      <alignment horizontal="right"/>
    </xf>
    <xf numFmtId="0" fontId="4" fillId="4" borderId="3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30" xfId="2" applyFont="1" applyFill="1" applyBorder="1" applyAlignment="1">
      <alignment horizontal="center" vertical="center"/>
    </xf>
    <xf numFmtId="3" fontId="4" fillId="4" borderId="34" xfId="2" applyNumberFormat="1" applyFont="1" applyFill="1" applyBorder="1" applyAlignment="1">
      <alignment horizontal="center" vertical="center" wrapText="1"/>
    </xf>
    <xf numFmtId="3" fontId="4" fillId="4" borderId="45" xfId="2" applyNumberFormat="1" applyFont="1" applyFill="1" applyBorder="1" applyAlignment="1">
      <alignment horizontal="center" vertical="center" wrapText="1"/>
    </xf>
    <xf numFmtId="3" fontId="4" fillId="4" borderId="30" xfId="2" applyNumberFormat="1" applyFont="1" applyFill="1" applyBorder="1" applyAlignment="1">
      <alignment horizontal="center" vertical="center" wrapText="1"/>
    </xf>
    <xf numFmtId="0" fontId="4" fillId="4" borderId="37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4" fillId="4" borderId="38" xfId="2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horizontal="center" vertical="center"/>
    </xf>
    <xf numFmtId="0" fontId="4" fillId="4" borderId="33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4" borderId="25" xfId="2" applyFont="1" applyFill="1" applyBorder="1" applyAlignment="1">
      <alignment horizontal="center" vertical="center"/>
    </xf>
    <xf numFmtId="3" fontId="8" fillId="4" borderId="5" xfId="2" applyNumberFormat="1" applyFont="1" applyFill="1" applyBorder="1" applyAlignment="1">
      <alignment horizontal="center" vertical="center" wrapText="1"/>
    </xf>
    <xf numFmtId="3" fontId="8" fillId="4" borderId="23" xfId="2" applyNumberFormat="1" applyFont="1" applyFill="1" applyBorder="1" applyAlignment="1">
      <alignment horizontal="center" vertical="center" wrapText="1"/>
    </xf>
    <xf numFmtId="0" fontId="5" fillId="0" borderId="37" xfId="7" applyFont="1" applyBorder="1" applyAlignment="1">
      <alignment horizontal="center" vertical="center"/>
    </xf>
    <xf numFmtId="0" fontId="5" fillId="0" borderId="43" xfId="7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/>
    </xf>
    <xf numFmtId="0" fontId="5" fillId="0" borderId="37" xfId="7" applyFont="1" applyBorder="1" applyAlignment="1">
      <alignment horizontal="center" vertical="center" wrapText="1"/>
    </xf>
    <xf numFmtId="0" fontId="5" fillId="0" borderId="43" xfId="7" applyFont="1" applyBorder="1" applyAlignment="1">
      <alignment horizontal="center" vertical="center" wrapText="1"/>
    </xf>
    <xf numFmtId="0" fontId="5" fillId="0" borderId="25" xfId="7" applyFont="1" applyBorder="1" applyAlignment="1">
      <alignment horizontal="center" vertical="center" wrapText="1"/>
    </xf>
    <xf numFmtId="0" fontId="13" fillId="3" borderId="37" xfId="7" applyFont="1" applyFill="1" applyBorder="1" applyAlignment="1">
      <alignment horizontal="center" vertical="center" wrapText="1"/>
    </xf>
    <xf numFmtId="0" fontId="13" fillId="3" borderId="43" xfId="7" applyFont="1" applyFill="1" applyBorder="1" applyAlignment="1">
      <alignment horizontal="center" vertical="center" wrapText="1"/>
    </xf>
    <xf numFmtId="0" fontId="13" fillId="3" borderId="25" xfId="7" applyFont="1" applyFill="1" applyBorder="1" applyAlignment="1">
      <alignment horizontal="center" vertical="center" wrapText="1"/>
    </xf>
    <xf numFmtId="0" fontId="33" fillId="3" borderId="43" xfId="7" applyFont="1" applyFill="1" applyBorder="1" applyAlignment="1">
      <alignment horizontal="center" vertical="center" wrapText="1"/>
    </xf>
    <xf numFmtId="0" fontId="33" fillId="3" borderId="25" xfId="7" applyFont="1" applyFill="1" applyBorder="1" applyAlignment="1">
      <alignment horizontal="center" vertical="center" wrapText="1"/>
    </xf>
    <xf numFmtId="0" fontId="13" fillId="3" borderId="43" xfId="2" applyFont="1" applyFill="1" applyBorder="1" applyAlignment="1">
      <alignment horizontal="center" vertical="center" wrapText="1"/>
    </xf>
    <xf numFmtId="0" fontId="13" fillId="3" borderId="25" xfId="2" applyFont="1" applyFill="1" applyBorder="1" applyAlignment="1">
      <alignment horizontal="center" vertical="center" wrapText="1"/>
    </xf>
    <xf numFmtId="0" fontId="33" fillId="3" borderId="37" xfId="7" applyFont="1" applyFill="1" applyBorder="1" applyAlignment="1">
      <alignment horizontal="center" vertical="center" wrapText="1"/>
    </xf>
    <xf numFmtId="0" fontId="26" fillId="0" borderId="55" xfId="2" applyFont="1" applyBorder="1" applyAlignment="1">
      <alignment horizontal="left"/>
    </xf>
    <xf numFmtId="0" fontId="22" fillId="4" borderId="36" xfId="7" applyFont="1" applyFill="1" applyBorder="1" applyAlignment="1">
      <alignment horizontal="center" vertical="center" shrinkToFit="1"/>
    </xf>
    <xf numFmtId="0" fontId="22" fillId="4" borderId="55" xfId="7" applyFont="1" applyFill="1" applyBorder="1" applyAlignment="1">
      <alignment horizontal="center" vertical="center" shrinkToFit="1"/>
    </xf>
    <xf numFmtId="0" fontId="22" fillId="4" borderId="57" xfId="7" applyFont="1" applyFill="1" applyBorder="1" applyAlignment="1">
      <alignment horizontal="center" vertical="center" shrinkToFit="1"/>
    </xf>
    <xf numFmtId="0" fontId="22" fillId="4" borderId="49" xfId="7" applyFont="1" applyFill="1" applyBorder="1" applyAlignment="1">
      <alignment horizontal="center" vertical="center" shrinkToFit="1"/>
    </xf>
    <xf numFmtId="0" fontId="22" fillId="4" borderId="0" xfId="7" applyFont="1" applyFill="1" applyAlignment="1">
      <alignment horizontal="center" vertical="center" shrinkToFit="1"/>
    </xf>
    <xf numFmtId="0" fontId="22" fillId="4" borderId="58" xfId="7" applyFont="1" applyFill="1" applyBorder="1" applyAlignment="1">
      <alignment horizontal="center" vertical="center" shrinkToFit="1"/>
    </xf>
    <xf numFmtId="0" fontId="22" fillId="4" borderId="53" xfId="7" applyFont="1" applyFill="1" applyBorder="1" applyAlignment="1">
      <alignment horizontal="center" vertical="center" shrinkToFit="1"/>
    </xf>
    <xf numFmtId="0" fontId="22" fillId="4" borderId="54" xfId="7" applyFont="1" applyFill="1" applyBorder="1" applyAlignment="1">
      <alignment horizontal="center" vertical="center" shrinkToFit="1"/>
    </xf>
    <xf numFmtId="0" fontId="22" fillId="4" borderId="35" xfId="7" applyFont="1" applyFill="1" applyBorder="1" applyAlignment="1">
      <alignment horizontal="center" vertical="center" shrinkToFit="1"/>
    </xf>
    <xf numFmtId="0" fontId="5" fillId="0" borderId="17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37" fillId="0" borderId="37" xfId="7" applyFont="1" applyBorder="1" applyAlignment="1">
      <alignment horizontal="center" vertical="center" wrapText="1"/>
    </xf>
    <xf numFmtId="0" fontId="37" fillId="0" borderId="43" xfId="7" applyFont="1" applyBorder="1" applyAlignment="1">
      <alignment horizontal="center" vertical="center" wrapText="1"/>
    </xf>
    <xf numFmtId="0" fontId="37" fillId="0" borderId="25" xfId="7" applyFont="1" applyBorder="1" applyAlignment="1">
      <alignment horizontal="center" vertical="center" wrapText="1"/>
    </xf>
    <xf numFmtId="164" fontId="5" fillId="0" borderId="43" xfId="7" applyNumberFormat="1" applyFont="1" applyBorder="1" applyAlignment="1">
      <alignment horizontal="center" vertical="center"/>
    </xf>
    <xf numFmtId="164" fontId="5" fillId="0" borderId="25" xfId="7" applyNumberFormat="1" applyFont="1" applyBorder="1" applyAlignment="1">
      <alignment horizontal="center" vertical="center"/>
    </xf>
    <xf numFmtId="164" fontId="5" fillId="0" borderId="37" xfId="7" applyNumberFormat="1" applyFont="1" applyBorder="1" applyAlignment="1">
      <alignment horizontal="center" vertical="center"/>
    </xf>
    <xf numFmtId="0" fontId="26" fillId="0" borderId="37" xfId="7" applyFont="1" applyBorder="1" applyAlignment="1">
      <alignment horizontal="center" vertical="center" wrapText="1"/>
    </xf>
    <xf numFmtId="0" fontId="26" fillId="0" borderId="43" xfId="7" applyFont="1" applyBorder="1" applyAlignment="1">
      <alignment horizontal="center" vertical="center" wrapText="1"/>
    </xf>
    <xf numFmtId="0" fontId="26" fillId="0" borderId="25" xfId="7" applyFont="1" applyBorder="1" applyAlignment="1">
      <alignment horizontal="center" vertical="center" wrapText="1"/>
    </xf>
    <xf numFmtId="3" fontId="4" fillId="4" borderId="6" xfId="2" applyNumberFormat="1" applyFont="1" applyFill="1" applyBorder="1" applyAlignment="1">
      <alignment horizontal="center" vertical="center" wrapText="1"/>
    </xf>
    <xf numFmtId="3" fontId="4" fillId="4" borderId="31" xfId="2" applyNumberFormat="1" applyFont="1" applyFill="1" applyBorder="1" applyAlignment="1">
      <alignment horizontal="center" vertical="center" wrapText="1"/>
    </xf>
    <xf numFmtId="0" fontId="27" fillId="4" borderId="15" xfId="2" applyFont="1" applyFill="1" applyBorder="1" applyAlignment="1">
      <alignment horizontal="center" vertical="center"/>
    </xf>
    <xf numFmtId="0" fontId="27" fillId="4" borderId="25" xfId="2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4" fillId="4" borderId="62" xfId="0" applyFont="1" applyFill="1" applyBorder="1" applyAlignment="1">
      <alignment horizontal="center" vertical="center" shrinkToFit="1"/>
    </xf>
    <xf numFmtId="0" fontId="4" fillId="4" borderId="6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3" fontId="8" fillId="4" borderId="38" xfId="0" applyNumberFormat="1" applyFont="1" applyFill="1" applyBorder="1" applyAlignment="1">
      <alignment horizontal="center" vertical="center" wrapText="1"/>
    </xf>
    <xf numFmtId="3" fontId="8" fillId="4" borderId="59" xfId="0" applyNumberFormat="1" applyFont="1" applyFill="1" applyBorder="1" applyAlignment="1">
      <alignment horizontal="center" vertical="center" wrapText="1"/>
    </xf>
    <xf numFmtId="3" fontId="8" fillId="4" borderId="33" xfId="0" applyNumberFormat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5" fillId="0" borderId="5" xfId="7" applyFont="1" applyBorder="1" applyAlignment="1">
      <alignment horizontal="left" vertical="center" wrapText="1"/>
    </xf>
    <xf numFmtId="0" fontId="5" fillId="0" borderId="52" xfId="7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7" fillId="4" borderId="17" xfId="0" applyFont="1" applyFill="1" applyBorder="1" applyAlignment="1">
      <alignment horizontal="center" textRotation="90"/>
    </xf>
    <xf numFmtId="0" fontId="6" fillId="4" borderId="2" xfId="0" applyFont="1" applyFill="1" applyBorder="1" applyAlignment="1">
      <alignment textRotation="90"/>
    </xf>
    <xf numFmtId="0" fontId="6" fillId="4" borderId="12" xfId="0" applyFont="1" applyFill="1" applyBorder="1" applyAlignment="1">
      <alignment textRotation="90"/>
    </xf>
    <xf numFmtId="0" fontId="4" fillId="0" borderId="0" xfId="0" applyFont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3" borderId="63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4" borderId="62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textRotation="90"/>
    </xf>
    <xf numFmtId="0" fontId="32" fillId="4" borderId="12" xfId="0" applyFont="1" applyFill="1" applyBorder="1" applyAlignment="1">
      <alignment textRotation="90"/>
    </xf>
    <xf numFmtId="16" fontId="4" fillId="4" borderId="14" xfId="7" applyNumberFormat="1" applyFont="1" applyFill="1" applyBorder="1" applyAlignment="1">
      <alignment horizontal="center" vertical="center"/>
    </xf>
    <xf numFmtId="16" fontId="4" fillId="4" borderId="8" xfId="7" applyNumberFormat="1" applyFont="1" applyFill="1" applyBorder="1" applyAlignment="1">
      <alignment horizontal="center" vertical="center"/>
    </xf>
    <xf numFmtId="0" fontId="22" fillId="4" borderId="12" xfId="7" applyFont="1" applyFill="1" applyBorder="1" applyAlignment="1">
      <alignment horizontal="center" vertical="center" shrinkToFit="1"/>
    </xf>
    <xf numFmtId="0" fontId="22" fillId="4" borderId="25" xfId="7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" fontId="4" fillId="4" borderId="12" xfId="7" applyNumberFormat="1" applyFont="1" applyFill="1" applyBorder="1" applyAlignment="1">
      <alignment horizontal="center" vertical="center"/>
    </xf>
    <xf numFmtId="16" fontId="4" fillId="4" borderId="25" xfId="7" applyNumberFormat="1" applyFont="1" applyFill="1" applyBorder="1" applyAlignment="1">
      <alignment horizontal="center" vertical="center"/>
    </xf>
    <xf numFmtId="16" fontId="4" fillId="4" borderId="29" xfId="7" applyNumberFormat="1" applyFont="1" applyFill="1" applyBorder="1" applyAlignment="1">
      <alignment horizontal="center" vertical="center"/>
    </xf>
    <xf numFmtId="16" fontId="4" fillId="4" borderId="24" xfId="7" applyNumberFormat="1" applyFont="1" applyFill="1" applyBorder="1" applyAlignment="1">
      <alignment horizontal="center" vertical="center"/>
    </xf>
    <xf numFmtId="16" fontId="4" fillId="4" borderId="18" xfId="7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</cellXfs>
  <cellStyles count="8">
    <cellStyle name="Normál" xfId="0" builtinId="0"/>
    <cellStyle name="Normál 2" xfId="1" xr:uid="{00000000-0005-0000-0000-000001000000}"/>
    <cellStyle name="Normál 2 2" xfId="2" xr:uid="{00000000-0005-0000-0000-000002000000}"/>
    <cellStyle name="Normál 2 3" xfId="3" xr:uid="{00000000-0005-0000-0000-000003000000}"/>
    <cellStyle name="Normál 2 3 2" xfId="4" xr:uid="{00000000-0005-0000-0000-000004000000}"/>
    <cellStyle name="Normál 2 3_-1" xfId="5" xr:uid="{00000000-0005-0000-0000-000005000000}"/>
    <cellStyle name="Normál 3" xfId="6" xr:uid="{00000000-0005-0000-0000-000006000000}"/>
    <cellStyle name="Normál_09eloi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K73"/>
  <sheetViews>
    <sheetView topLeftCell="A52" zoomScale="95" zoomScaleNormal="95" workbookViewId="0">
      <selection activeCell="E79" sqref="E79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3" customWidth="1"/>
    <col min="4" max="4" width="56.7109375" style="3" customWidth="1"/>
    <col min="5" max="5" width="14.7109375" style="5" customWidth="1"/>
    <col min="6" max="6" width="6.5703125" style="19" customWidth="1"/>
    <col min="7" max="7" width="4.28515625" style="19" customWidth="1"/>
    <col min="8" max="8" width="3.7109375" style="19" customWidth="1"/>
    <col min="9" max="9" width="56.7109375" style="3" customWidth="1"/>
    <col min="10" max="10" width="14.7109375" style="43" customWidth="1"/>
    <col min="11" max="16384" width="9.140625" style="3"/>
  </cols>
  <sheetData>
    <row r="1" spans="1:11" ht="14.25" x14ac:dyDescent="0.2">
      <c r="I1" s="307" t="s">
        <v>207</v>
      </c>
      <c r="J1" s="307"/>
    </row>
    <row r="2" spans="1:11" ht="14.25" x14ac:dyDescent="0.2">
      <c r="I2" s="32"/>
      <c r="J2" s="80"/>
    </row>
    <row r="3" spans="1:11" ht="15.95" customHeight="1" x14ac:dyDescent="0.25">
      <c r="A3" s="334" t="s">
        <v>170</v>
      </c>
      <c r="B3" s="334"/>
      <c r="C3" s="334"/>
      <c r="D3" s="334"/>
      <c r="E3" s="334"/>
      <c r="F3" s="334"/>
      <c r="G3" s="334"/>
      <c r="H3" s="334"/>
      <c r="I3" s="334"/>
      <c r="J3" s="334"/>
      <c r="K3" s="3" t="s">
        <v>41</v>
      </c>
    </row>
    <row r="4" spans="1:11" ht="15.95" customHeight="1" x14ac:dyDescent="0.25">
      <c r="A4" s="334" t="s">
        <v>31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1" ht="15.95" customHeight="1" x14ac:dyDescent="0.25">
      <c r="A5" s="334" t="s">
        <v>52</v>
      </c>
      <c r="B5" s="334"/>
      <c r="C5" s="334"/>
      <c r="D5" s="334"/>
      <c r="E5" s="334"/>
      <c r="F5" s="334"/>
      <c r="G5" s="334"/>
      <c r="H5" s="334"/>
      <c r="I5" s="334"/>
      <c r="J5" s="334"/>
    </row>
    <row r="6" spans="1:11" ht="15.95" customHeight="1" x14ac:dyDescent="0.25">
      <c r="A6" s="334" t="s">
        <v>206</v>
      </c>
      <c r="B6" s="334"/>
      <c r="C6" s="334"/>
      <c r="D6" s="334"/>
      <c r="E6" s="334"/>
      <c r="F6" s="334"/>
      <c r="G6" s="334"/>
      <c r="H6" s="334"/>
      <c r="I6" s="334"/>
      <c r="J6" s="334"/>
    </row>
    <row r="7" spans="1:11" ht="15.95" customHeight="1" x14ac:dyDescent="0.25">
      <c r="A7" s="334"/>
      <c r="B7" s="334"/>
      <c r="C7" s="334"/>
      <c r="D7" s="334"/>
      <c r="E7" s="334"/>
      <c r="F7" s="334"/>
      <c r="G7" s="334"/>
      <c r="H7" s="334"/>
      <c r="I7" s="334"/>
      <c r="J7" s="334"/>
    </row>
    <row r="8" spans="1:11" ht="15.95" customHeight="1" thickBot="1" x14ac:dyDescent="0.35">
      <c r="D8" s="279"/>
      <c r="E8" s="279"/>
      <c r="F8" s="279"/>
      <c r="G8" s="279"/>
      <c r="H8" s="279"/>
      <c r="I8" s="279"/>
      <c r="J8" s="14" t="s">
        <v>161</v>
      </c>
    </row>
    <row r="9" spans="1:11" s="6" customFormat="1" ht="21.95" customHeight="1" x14ac:dyDescent="0.2">
      <c r="A9" s="276" t="s">
        <v>50</v>
      </c>
      <c r="B9" s="277"/>
      <c r="C9" s="277"/>
      <c r="D9" s="277"/>
      <c r="E9" s="277"/>
      <c r="F9" s="276" t="s">
        <v>51</v>
      </c>
      <c r="G9" s="277"/>
      <c r="H9" s="277"/>
      <c r="I9" s="277"/>
      <c r="J9" s="278"/>
    </row>
    <row r="10" spans="1:11" s="6" customFormat="1" ht="41.25" customHeight="1" thickBot="1" x14ac:dyDescent="0.25">
      <c r="A10" s="118" t="s">
        <v>93</v>
      </c>
      <c r="B10" s="119" t="s">
        <v>94</v>
      </c>
      <c r="C10" s="308"/>
      <c r="D10" s="309"/>
      <c r="E10" s="120" t="s">
        <v>40</v>
      </c>
      <c r="F10" s="118" t="s">
        <v>93</v>
      </c>
      <c r="G10" s="119" t="s">
        <v>94</v>
      </c>
      <c r="H10" s="310"/>
      <c r="I10" s="311"/>
      <c r="J10" s="121" t="s">
        <v>40</v>
      </c>
    </row>
    <row r="11" spans="1:11" s="1" customFormat="1" ht="18" customHeight="1" x14ac:dyDescent="0.2">
      <c r="A11" s="319" t="s">
        <v>49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1" s="2" customFormat="1" ht="18" customHeight="1" x14ac:dyDescent="0.2">
      <c r="A12" s="37" t="s">
        <v>0</v>
      </c>
      <c r="B12" s="327" t="s">
        <v>48</v>
      </c>
      <c r="C12" s="328"/>
      <c r="D12" s="329"/>
      <c r="E12" s="103">
        <f>+E13+E17+E21+E25</f>
        <v>853247612</v>
      </c>
      <c r="F12" s="38" t="s">
        <v>0</v>
      </c>
      <c r="G12" s="316" t="s">
        <v>21</v>
      </c>
      <c r="H12" s="317"/>
      <c r="I12" s="318"/>
      <c r="J12" s="99">
        <f>+J13+J17+J21+J29</f>
        <v>2499004464</v>
      </c>
    </row>
    <row r="13" spans="1:11" s="1" customFormat="1" ht="18" customHeight="1" x14ac:dyDescent="0.2">
      <c r="A13" s="25"/>
      <c r="B13" s="298" t="s">
        <v>64</v>
      </c>
      <c r="C13" s="313" t="s">
        <v>55</v>
      </c>
      <c r="D13" s="314"/>
      <c r="E13" s="104">
        <f>+E14+E15+E16</f>
        <v>517118252</v>
      </c>
      <c r="F13" s="21"/>
      <c r="G13" s="295" t="s">
        <v>59</v>
      </c>
      <c r="H13" s="312" t="s">
        <v>17</v>
      </c>
      <c r="I13" s="312"/>
      <c r="J13" s="82">
        <f>+J14+J15+J16</f>
        <v>933590047</v>
      </c>
    </row>
    <row r="14" spans="1:11" s="1" customFormat="1" ht="18" customHeight="1" x14ac:dyDescent="0.2">
      <c r="A14" s="25"/>
      <c r="B14" s="299"/>
      <c r="C14" s="27" t="s">
        <v>1</v>
      </c>
      <c r="D14" s="28" t="s">
        <v>10</v>
      </c>
      <c r="E14" s="105">
        <f>+'2.'!E14+'3.'!E14</f>
        <v>517118252</v>
      </c>
      <c r="F14" s="21"/>
      <c r="G14" s="296"/>
      <c r="H14" s="27" t="s">
        <v>1</v>
      </c>
      <c r="I14" s="28" t="s">
        <v>10</v>
      </c>
      <c r="J14" s="100">
        <f>+'2.'!J14+'3.'!J14</f>
        <v>933440047</v>
      </c>
    </row>
    <row r="15" spans="1:11" s="1" customFormat="1" ht="18" customHeight="1" x14ac:dyDescent="0.2">
      <c r="A15" s="25"/>
      <c r="B15" s="299"/>
      <c r="C15" s="27" t="s">
        <v>2</v>
      </c>
      <c r="D15" s="28" t="s">
        <v>13</v>
      </c>
      <c r="E15" s="105">
        <f>+'2.'!E15+'3.'!E15</f>
        <v>0</v>
      </c>
      <c r="F15" s="21"/>
      <c r="G15" s="296"/>
      <c r="H15" s="27" t="s">
        <v>2</v>
      </c>
      <c r="I15" s="28" t="s">
        <v>13</v>
      </c>
      <c r="J15" s="100">
        <f>+'2.'!J15+'3.'!J15</f>
        <v>150000</v>
      </c>
    </row>
    <row r="16" spans="1:11" s="1" customFormat="1" ht="18" customHeight="1" x14ac:dyDescent="0.2">
      <c r="A16" s="25"/>
      <c r="B16" s="300"/>
      <c r="C16" s="27" t="s">
        <v>4</v>
      </c>
      <c r="D16" s="28" t="s">
        <v>12</v>
      </c>
      <c r="E16" s="105">
        <f>+'2.'!E16+'3.'!E16</f>
        <v>0</v>
      </c>
      <c r="F16" s="21"/>
      <c r="G16" s="297"/>
      <c r="H16" s="27" t="s">
        <v>4</v>
      </c>
      <c r="I16" s="28" t="s">
        <v>12</v>
      </c>
      <c r="J16" s="100">
        <f>+'2.'!J16+'3.'!J16</f>
        <v>0</v>
      </c>
    </row>
    <row r="17" spans="1:10" s="1" customFormat="1" ht="18" customHeight="1" x14ac:dyDescent="0.2">
      <c r="A17" s="25"/>
      <c r="B17" s="298" t="s">
        <v>77</v>
      </c>
      <c r="C17" s="313" t="s">
        <v>6</v>
      </c>
      <c r="D17" s="314"/>
      <c r="E17" s="104">
        <f>+E18+E19+E20</f>
        <v>0</v>
      </c>
      <c r="F17" s="21"/>
      <c r="G17" s="295" t="s">
        <v>60</v>
      </c>
      <c r="H17" s="315" t="s">
        <v>20</v>
      </c>
      <c r="I17" s="315"/>
      <c r="J17" s="82">
        <f>+J18+J19+J20</f>
        <v>87507269</v>
      </c>
    </row>
    <row r="18" spans="1:10" s="1" customFormat="1" ht="18" customHeight="1" x14ac:dyDescent="0.2">
      <c r="A18" s="25"/>
      <c r="B18" s="299"/>
      <c r="C18" s="27" t="s">
        <v>1</v>
      </c>
      <c r="D18" s="28" t="s">
        <v>10</v>
      </c>
      <c r="E18" s="105">
        <f>+'2.'!E18+'3.'!E18</f>
        <v>0</v>
      </c>
      <c r="F18" s="21"/>
      <c r="G18" s="296"/>
      <c r="H18" s="27" t="s">
        <v>1</v>
      </c>
      <c r="I18" s="28" t="s">
        <v>10</v>
      </c>
      <c r="J18" s="100">
        <f>+'2.'!J18+'3.'!J18</f>
        <v>87487769</v>
      </c>
    </row>
    <row r="19" spans="1:10" s="1" customFormat="1" ht="18" customHeight="1" x14ac:dyDescent="0.2">
      <c r="A19" s="25"/>
      <c r="B19" s="299"/>
      <c r="C19" s="27" t="s">
        <v>2</v>
      </c>
      <c r="D19" s="28" t="s">
        <v>13</v>
      </c>
      <c r="E19" s="105">
        <f>+'2.'!E19+'3.'!E19</f>
        <v>0</v>
      </c>
      <c r="F19" s="21"/>
      <c r="G19" s="296"/>
      <c r="H19" s="27" t="s">
        <v>2</v>
      </c>
      <c r="I19" s="28" t="s">
        <v>13</v>
      </c>
      <c r="J19" s="100">
        <f>+'2.'!J19+'3.'!J19</f>
        <v>19500</v>
      </c>
    </row>
    <row r="20" spans="1:10" s="1" customFormat="1" ht="18" customHeight="1" x14ac:dyDescent="0.2">
      <c r="A20" s="25"/>
      <c r="B20" s="300"/>
      <c r="C20" s="27" t="s">
        <v>4</v>
      </c>
      <c r="D20" s="28" t="s">
        <v>12</v>
      </c>
      <c r="E20" s="105">
        <f>+'2.'!E20+'3.'!E20</f>
        <v>0</v>
      </c>
      <c r="F20" s="21"/>
      <c r="G20" s="297"/>
      <c r="H20" s="27" t="s">
        <v>4</v>
      </c>
      <c r="I20" s="28" t="s">
        <v>12</v>
      </c>
      <c r="J20" s="100">
        <f>+'2.'!J20+'3.'!J20</f>
        <v>0</v>
      </c>
    </row>
    <row r="21" spans="1:10" s="1" customFormat="1" ht="18" customHeight="1" x14ac:dyDescent="0.2">
      <c r="A21" s="25"/>
      <c r="B21" s="298" t="s">
        <v>78</v>
      </c>
      <c r="C21" s="313" t="s">
        <v>39</v>
      </c>
      <c r="D21" s="314"/>
      <c r="E21" s="104">
        <f>+E22+E23+E24</f>
        <v>960000</v>
      </c>
      <c r="F21" s="21"/>
      <c r="G21" s="295" t="s">
        <v>61</v>
      </c>
      <c r="H21" s="315" t="s">
        <v>36</v>
      </c>
      <c r="I21" s="315"/>
      <c r="J21" s="82">
        <f>+J22+J23+J24</f>
        <v>808886127</v>
      </c>
    </row>
    <row r="22" spans="1:10" s="1" customFormat="1" ht="18" customHeight="1" x14ac:dyDescent="0.2">
      <c r="A22" s="25"/>
      <c r="B22" s="299"/>
      <c r="C22" s="27" t="s">
        <v>1</v>
      </c>
      <c r="D22" s="28" t="s">
        <v>10</v>
      </c>
      <c r="E22" s="105">
        <f>+'2.'!E22+'3.'!E22</f>
        <v>960000</v>
      </c>
      <c r="F22" s="21"/>
      <c r="G22" s="296"/>
      <c r="H22" s="27" t="s">
        <v>1</v>
      </c>
      <c r="I22" s="28" t="s">
        <v>10</v>
      </c>
      <c r="J22" s="100">
        <f>+'2.'!J22+'3.'!J22</f>
        <v>807731627</v>
      </c>
    </row>
    <row r="23" spans="1:10" s="1" customFormat="1" ht="18" customHeight="1" x14ac:dyDescent="0.2">
      <c r="A23" s="25"/>
      <c r="B23" s="299"/>
      <c r="C23" s="27" t="s">
        <v>2</v>
      </c>
      <c r="D23" s="28" t="s">
        <v>13</v>
      </c>
      <c r="E23" s="105">
        <f>+'2.'!E23+'3.'!E23</f>
        <v>0</v>
      </c>
      <c r="F23" s="21"/>
      <c r="G23" s="296"/>
      <c r="H23" s="27" t="s">
        <v>2</v>
      </c>
      <c r="I23" s="28" t="s">
        <v>13</v>
      </c>
      <c r="J23" s="100">
        <f>+'2.'!J23+'3.'!J23</f>
        <v>1154500</v>
      </c>
    </row>
    <row r="24" spans="1:10" s="1" customFormat="1" ht="18" customHeight="1" x14ac:dyDescent="0.2">
      <c r="A24" s="25"/>
      <c r="B24" s="300"/>
      <c r="C24" s="27" t="s">
        <v>4</v>
      </c>
      <c r="D24" s="28" t="s">
        <v>12</v>
      </c>
      <c r="E24" s="105">
        <f>+'2.'!E24+'3.'!E24</f>
        <v>0</v>
      </c>
      <c r="F24" s="21"/>
      <c r="G24" s="297"/>
      <c r="H24" s="27" t="s">
        <v>4</v>
      </c>
      <c r="I24" s="28" t="s">
        <v>12</v>
      </c>
      <c r="J24" s="100">
        <f>+'2.'!J24+'3.'!J24</f>
        <v>0</v>
      </c>
    </row>
    <row r="25" spans="1:10" s="1" customFormat="1" ht="18" customHeight="1" x14ac:dyDescent="0.2">
      <c r="A25" s="25"/>
      <c r="B25" s="298" t="s">
        <v>80</v>
      </c>
      <c r="C25" s="293" t="s">
        <v>54</v>
      </c>
      <c r="D25" s="294"/>
      <c r="E25" s="104">
        <f>+E26+E27+E28</f>
        <v>335169360</v>
      </c>
      <c r="F25" s="21"/>
      <c r="G25" s="295" t="s">
        <v>62</v>
      </c>
      <c r="H25" s="312" t="s">
        <v>8</v>
      </c>
      <c r="I25" s="312"/>
      <c r="J25" s="82">
        <f>+J26+J27+J28</f>
        <v>0</v>
      </c>
    </row>
    <row r="26" spans="1:10" s="1" customFormat="1" ht="18" customHeight="1" x14ac:dyDescent="0.2">
      <c r="A26" s="25"/>
      <c r="B26" s="299"/>
      <c r="C26" s="27" t="s">
        <v>1</v>
      </c>
      <c r="D26" s="28" t="s">
        <v>10</v>
      </c>
      <c r="E26" s="105">
        <f>+'2.'!E26+'3.'!E26</f>
        <v>335169360</v>
      </c>
      <c r="F26" s="21"/>
      <c r="G26" s="296"/>
      <c r="H26" s="27" t="s">
        <v>1</v>
      </c>
      <c r="I26" s="28" t="s">
        <v>10</v>
      </c>
      <c r="J26" s="100">
        <f>+'2.'!J26+'3.'!J26</f>
        <v>0</v>
      </c>
    </row>
    <row r="27" spans="1:10" s="1" customFormat="1" ht="18" customHeight="1" x14ac:dyDescent="0.2">
      <c r="A27" s="25"/>
      <c r="B27" s="299"/>
      <c r="C27" s="27" t="s">
        <v>2</v>
      </c>
      <c r="D27" s="28" t="s">
        <v>13</v>
      </c>
      <c r="E27" s="105">
        <f>+'2.'!E27+'3.'!E27</f>
        <v>0</v>
      </c>
      <c r="F27" s="21"/>
      <c r="G27" s="296"/>
      <c r="H27" s="27" t="s">
        <v>2</v>
      </c>
      <c r="I27" s="28" t="s">
        <v>13</v>
      </c>
      <c r="J27" s="100">
        <f>+'2.'!J27+'3.'!J27</f>
        <v>0</v>
      </c>
    </row>
    <row r="28" spans="1:10" s="1" customFormat="1" ht="18" customHeight="1" x14ac:dyDescent="0.2">
      <c r="A28" s="26"/>
      <c r="B28" s="300"/>
      <c r="C28" s="27" t="s">
        <v>4</v>
      </c>
      <c r="D28" s="28" t="s">
        <v>12</v>
      </c>
      <c r="E28" s="105">
        <f>+'2.'!E28+'3.'!E28</f>
        <v>0</v>
      </c>
      <c r="F28" s="21"/>
      <c r="G28" s="297"/>
      <c r="H28" s="27" t="s">
        <v>4</v>
      </c>
      <c r="I28" s="28" t="s">
        <v>12</v>
      </c>
      <c r="J28" s="100">
        <f>+'2.'!J28+'3.'!J28</f>
        <v>0</v>
      </c>
    </row>
    <row r="29" spans="1:10" s="1" customFormat="1" ht="18" customHeight="1" x14ac:dyDescent="0.2">
      <c r="A29" s="342"/>
      <c r="B29" s="343"/>
      <c r="C29" s="343"/>
      <c r="D29" s="343"/>
      <c r="E29" s="343"/>
      <c r="F29" s="21"/>
      <c r="G29" s="295" t="s">
        <v>63</v>
      </c>
      <c r="H29" s="315" t="s">
        <v>14</v>
      </c>
      <c r="I29" s="315"/>
      <c r="J29" s="82">
        <f>+J30+J33+J34</f>
        <v>669021021</v>
      </c>
    </row>
    <row r="30" spans="1:10" s="1" customFormat="1" ht="18" customHeight="1" x14ac:dyDescent="0.2">
      <c r="A30" s="344"/>
      <c r="B30" s="345"/>
      <c r="C30" s="345"/>
      <c r="D30" s="345"/>
      <c r="E30" s="345"/>
      <c r="F30" s="21"/>
      <c r="G30" s="296"/>
      <c r="H30" s="27" t="s">
        <v>1</v>
      </c>
      <c r="I30" s="28" t="s">
        <v>10</v>
      </c>
      <c r="J30" s="100">
        <f>+'2.'!J30+'3.'!J30</f>
        <v>665021021</v>
      </c>
    </row>
    <row r="31" spans="1:10" s="1" customFormat="1" ht="18" customHeight="1" x14ac:dyDescent="0.2">
      <c r="A31" s="344"/>
      <c r="B31" s="345"/>
      <c r="C31" s="345"/>
      <c r="D31" s="345"/>
      <c r="E31" s="345"/>
      <c r="F31" s="21"/>
      <c r="G31" s="296"/>
      <c r="H31" s="34" t="s">
        <v>96</v>
      </c>
      <c r="I31" s="35" t="s">
        <v>98</v>
      </c>
      <c r="J31" s="101">
        <f>+'2.'!J31+'3.'!J31</f>
        <v>5000000</v>
      </c>
    </row>
    <row r="32" spans="1:10" s="1" customFormat="1" ht="18" customHeight="1" x14ac:dyDescent="0.2">
      <c r="A32" s="344"/>
      <c r="B32" s="345"/>
      <c r="C32" s="345"/>
      <c r="D32" s="345"/>
      <c r="E32" s="345"/>
      <c r="F32" s="21"/>
      <c r="G32" s="296"/>
      <c r="H32" s="34" t="s">
        <v>97</v>
      </c>
      <c r="I32" s="35" t="s">
        <v>99</v>
      </c>
      <c r="J32" s="101">
        <f>+'2.'!J32+'3.'!J32</f>
        <v>656163814</v>
      </c>
    </row>
    <row r="33" spans="1:10" s="1" customFormat="1" ht="18" customHeight="1" x14ac:dyDescent="0.2">
      <c r="A33" s="344"/>
      <c r="B33" s="345"/>
      <c r="C33" s="345"/>
      <c r="D33" s="345"/>
      <c r="E33" s="345"/>
      <c r="F33" s="21"/>
      <c r="G33" s="296"/>
      <c r="H33" s="27" t="s">
        <v>2</v>
      </c>
      <c r="I33" s="28" t="s">
        <v>13</v>
      </c>
      <c r="J33" s="100">
        <f>+'2.'!J33+'3.'!J33</f>
        <v>4000000</v>
      </c>
    </row>
    <row r="34" spans="1:10" s="1" customFormat="1" ht="18" customHeight="1" x14ac:dyDescent="0.2">
      <c r="A34" s="346"/>
      <c r="B34" s="347"/>
      <c r="C34" s="347"/>
      <c r="D34" s="347"/>
      <c r="E34" s="347"/>
      <c r="F34" s="20"/>
      <c r="G34" s="297"/>
      <c r="H34" s="27" t="s">
        <v>4</v>
      </c>
      <c r="I34" s="28" t="s">
        <v>12</v>
      </c>
      <c r="J34" s="100">
        <f>+'2.'!J34+'3.'!J34</f>
        <v>0</v>
      </c>
    </row>
    <row r="35" spans="1:10" s="1" customFormat="1" ht="18" customHeight="1" x14ac:dyDescent="0.2">
      <c r="A35" s="193" t="s">
        <v>0</v>
      </c>
      <c r="B35" s="348" t="s">
        <v>23</v>
      </c>
      <c r="C35" s="349"/>
      <c r="D35" s="350"/>
      <c r="E35" s="194">
        <f>+E36+E37+E38</f>
        <v>853247612</v>
      </c>
      <c r="F35" s="195" t="s">
        <v>0</v>
      </c>
      <c r="G35" s="291" t="s">
        <v>18</v>
      </c>
      <c r="H35" s="292"/>
      <c r="I35" s="292"/>
      <c r="J35" s="196">
        <f>+J36+J37+J38</f>
        <v>2499004464</v>
      </c>
    </row>
    <row r="36" spans="1:10" s="1" customFormat="1" ht="18" customHeight="1" x14ac:dyDescent="0.2">
      <c r="A36" s="197"/>
      <c r="B36" s="338" t="s">
        <v>83</v>
      </c>
      <c r="C36" s="198" t="s">
        <v>1</v>
      </c>
      <c r="D36" s="199" t="s">
        <v>10</v>
      </c>
      <c r="E36" s="200">
        <f t="shared" ref="E36:E38" si="0">+E26+E22+E18+E14</f>
        <v>853247612</v>
      </c>
      <c r="F36" s="282"/>
      <c r="G36" s="341" t="s">
        <v>82</v>
      </c>
      <c r="H36" s="198" t="s">
        <v>1</v>
      </c>
      <c r="I36" s="199" t="s">
        <v>10</v>
      </c>
      <c r="J36" s="201">
        <f>+J14+J18+J22+J26+J30</f>
        <v>2493680464</v>
      </c>
    </row>
    <row r="37" spans="1:10" s="1" customFormat="1" ht="18" customHeight="1" x14ac:dyDescent="0.2">
      <c r="A37" s="197"/>
      <c r="B37" s="339"/>
      <c r="C37" s="198" t="s">
        <v>2</v>
      </c>
      <c r="D37" s="199" t="s">
        <v>13</v>
      </c>
      <c r="E37" s="200">
        <f t="shared" si="0"/>
        <v>0</v>
      </c>
      <c r="F37" s="282"/>
      <c r="G37" s="341"/>
      <c r="H37" s="198" t="s">
        <v>2</v>
      </c>
      <c r="I37" s="199" t="s">
        <v>13</v>
      </c>
      <c r="J37" s="201">
        <f>+J15+J19+J23+J33+J27</f>
        <v>5324000</v>
      </c>
    </row>
    <row r="38" spans="1:10" s="1" customFormat="1" ht="18" customHeight="1" x14ac:dyDescent="0.2">
      <c r="A38" s="202"/>
      <c r="B38" s="340"/>
      <c r="C38" s="198" t="s">
        <v>4</v>
      </c>
      <c r="D38" s="199" t="s">
        <v>12</v>
      </c>
      <c r="E38" s="200">
        <f t="shared" si="0"/>
        <v>0</v>
      </c>
      <c r="F38" s="283"/>
      <c r="G38" s="341"/>
      <c r="H38" s="198" t="s">
        <v>4</v>
      </c>
      <c r="I38" s="199" t="s">
        <v>12</v>
      </c>
      <c r="J38" s="201">
        <f>+J16+J20+J24+J34+J28</f>
        <v>0</v>
      </c>
    </row>
    <row r="39" spans="1:10" s="40" customFormat="1" ht="30.75" customHeight="1" thickBot="1" x14ac:dyDescent="0.25">
      <c r="A39" s="322" t="s">
        <v>100</v>
      </c>
      <c r="B39" s="323"/>
      <c r="C39" s="323"/>
      <c r="D39" s="324"/>
      <c r="E39" s="122">
        <f>J35-E35</f>
        <v>1645756852</v>
      </c>
      <c r="F39" s="322" t="s">
        <v>101</v>
      </c>
      <c r="G39" s="323"/>
      <c r="H39" s="323"/>
      <c r="I39" s="324"/>
      <c r="J39" s="123"/>
    </row>
    <row r="40" spans="1:10" s="1" customFormat="1" ht="18" customHeight="1" x14ac:dyDescent="0.2">
      <c r="A40" s="319" t="s">
        <v>53</v>
      </c>
      <c r="B40" s="320"/>
      <c r="C40" s="320"/>
      <c r="D40" s="320"/>
      <c r="E40" s="320"/>
      <c r="F40" s="320"/>
      <c r="G40" s="320"/>
      <c r="H40" s="320"/>
      <c r="I40" s="320"/>
      <c r="J40" s="321"/>
    </row>
    <row r="41" spans="1:10" s="1" customFormat="1" ht="18" customHeight="1" x14ac:dyDescent="0.2">
      <c r="A41" s="37" t="s">
        <v>3</v>
      </c>
      <c r="B41" s="327" t="s">
        <v>24</v>
      </c>
      <c r="C41" s="328"/>
      <c r="D41" s="329"/>
      <c r="E41" s="106">
        <f>+E42+E46+E50</f>
        <v>312856917</v>
      </c>
      <c r="F41" s="38" t="s">
        <v>3</v>
      </c>
      <c r="G41" s="316" t="s">
        <v>22</v>
      </c>
      <c r="H41" s="317"/>
      <c r="I41" s="318"/>
      <c r="J41" s="102">
        <f>+J42+J46+J50</f>
        <v>437078849</v>
      </c>
    </row>
    <row r="42" spans="1:10" s="1" customFormat="1" ht="18" customHeight="1" x14ac:dyDescent="0.2">
      <c r="A42" s="25"/>
      <c r="B42" s="298" t="s">
        <v>76</v>
      </c>
      <c r="C42" s="313" t="s">
        <v>57</v>
      </c>
      <c r="D42" s="314"/>
      <c r="E42" s="104">
        <f>+E43+E44+E45</f>
        <v>54451092</v>
      </c>
      <c r="F42" s="21"/>
      <c r="G42" s="295" t="s">
        <v>65</v>
      </c>
      <c r="H42" s="293" t="s">
        <v>15</v>
      </c>
      <c r="I42" s="294"/>
      <c r="J42" s="82">
        <f>+J43+J44+J45</f>
        <v>360075724</v>
      </c>
    </row>
    <row r="43" spans="1:10" s="1" customFormat="1" ht="18" customHeight="1" x14ac:dyDescent="0.2">
      <c r="A43" s="25"/>
      <c r="B43" s="299"/>
      <c r="C43" s="27" t="s">
        <v>1</v>
      </c>
      <c r="D43" s="28" t="s">
        <v>10</v>
      </c>
      <c r="E43" s="105">
        <f>+'2.'!E43+'3.'!E43</f>
        <v>54451092</v>
      </c>
      <c r="F43" s="21"/>
      <c r="G43" s="296"/>
      <c r="H43" s="27" t="s">
        <v>1</v>
      </c>
      <c r="I43" s="28" t="s">
        <v>10</v>
      </c>
      <c r="J43" s="100">
        <f>+'2.'!J43+'3.'!J43</f>
        <v>360075724</v>
      </c>
    </row>
    <row r="44" spans="1:10" s="1" customFormat="1" ht="18" customHeight="1" x14ac:dyDescent="0.2">
      <c r="A44" s="25"/>
      <c r="B44" s="299"/>
      <c r="C44" s="27" t="s">
        <v>2</v>
      </c>
      <c r="D44" s="28" t="s">
        <v>13</v>
      </c>
      <c r="E44" s="105">
        <f>+'2.'!E44+'3.'!E44</f>
        <v>0</v>
      </c>
      <c r="F44" s="21"/>
      <c r="G44" s="296"/>
      <c r="H44" s="27" t="s">
        <v>2</v>
      </c>
      <c r="I44" s="28" t="s">
        <v>13</v>
      </c>
      <c r="J44" s="100">
        <f>+'2.'!J44+'3.'!J44</f>
        <v>0</v>
      </c>
    </row>
    <row r="45" spans="1:10" s="1" customFormat="1" ht="18" customHeight="1" x14ac:dyDescent="0.2">
      <c r="A45" s="25"/>
      <c r="B45" s="300"/>
      <c r="C45" s="27" t="s">
        <v>4</v>
      </c>
      <c r="D45" s="28" t="s">
        <v>12</v>
      </c>
      <c r="E45" s="105">
        <f>+'2.'!E45+'3.'!E45</f>
        <v>0</v>
      </c>
      <c r="F45" s="21"/>
      <c r="G45" s="297"/>
      <c r="H45" s="27" t="s">
        <v>4</v>
      </c>
      <c r="I45" s="28" t="s">
        <v>12</v>
      </c>
      <c r="J45" s="100">
        <f>+'2.'!J45+'3.'!J45</f>
        <v>0</v>
      </c>
    </row>
    <row r="46" spans="1:10" s="1" customFormat="1" ht="18" customHeight="1" x14ac:dyDescent="0.2">
      <c r="A46" s="25"/>
      <c r="B46" s="298" t="s">
        <v>79</v>
      </c>
      <c r="C46" s="313" t="s">
        <v>25</v>
      </c>
      <c r="D46" s="314"/>
      <c r="E46" s="104">
        <f>+E47+E48+E49</f>
        <v>0</v>
      </c>
      <c r="F46" s="21"/>
      <c r="G46" s="295" t="s">
        <v>66</v>
      </c>
      <c r="H46" s="313" t="s">
        <v>16</v>
      </c>
      <c r="I46" s="314"/>
      <c r="J46" s="82">
        <f>+J47+J48+J49</f>
        <v>77003125</v>
      </c>
    </row>
    <row r="47" spans="1:10" s="1" customFormat="1" ht="18" customHeight="1" x14ac:dyDescent="0.2">
      <c r="A47" s="25"/>
      <c r="B47" s="299"/>
      <c r="C47" s="27" t="s">
        <v>1</v>
      </c>
      <c r="D47" s="28" t="s">
        <v>10</v>
      </c>
      <c r="E47" s="105">
        <f>+'2.'!E47+'3.'!E47</f>
        <v>0</v>
      </c>
      <c r="F47" s="21"/>
      <c r="G47" s="296"/>
      <c r="H47" s="27" t="s">
        <v>1</v>
      </c>
      <c r="I47" s="28" t="s">
        <v>10</v>
      </c>
      <c r="J47" s="100">
        <f>+'2.'!J47+'3.'!J47</f>
        <v>77003125</v>
      </c>
    </row>
    <row r="48" spans="1:10" s="1" customFormat="1" ht="18" customHeight="1" x14ac:dyDescent="0.2">
      <c r="A48" s="25"/>
      <c r="B48" s="299"/>
      <c r="C48" s="27" t="s">
        <v>2</v>
      </c>
      <c r="D48" s="28" t="s">
        <v>13</v>
      </c>
      <c r="E48" s="105">
        <f>+'2.'!E48+'3.'!E48</f>
        <v>0</v>
      </c>
      <c r="F48" s="21"/>
      <c r="G48" s="296"/>
      <c r="H48" s="27" t="s">
        <v>2</v>
      </c>
      <c r="I48" s="28" t="s">
        <v>13</v>
      </c>
      <c r="J48" s="100">
        <f>+'2.'!J48+'3.'!J48</f>
        <v>0</v>
      </c>
    </row>
    <row r="49" spans="1:10" s="1" customFormat="1" ht="18" customHeight="1" x14ac:dyDescent="0.2">
      <c r="A49" s="25"/>
      <c r="B49" s="300"/>
      <c r="C49" s="27" t="s">
        <v>4</v>
      </c>
      <c r="D49" s="28" t="s">
        <v>12</v>
      </c>
      <c r="E49" s="105">
        <f>+'2.'!E49+'3.'!E49</f>
        <v>0</v>
      </c>
      <c r="F49" s="21"/>
      <c r="G49" s="297"/>
      <c r="H49" s="27" t="s">
        <v>4</v>
      </c>
      <c r="I49" s="28" t="s">
        <v>12</v>
      </c>
      <c r="J49" s="100">
        <f>+'2.'!J49+'3.'!J49</f>
        <v>0</v>
      </c>
    </row>
    <row r="50" spans="1:10" s="1" customFormat="1" ht="18" customHeight="1" x14ac:dyDescent="0.2">
      <c r="A50" s="25"/>
      <c r="B50" s="298" t="s">
        <v>81</v>
      </c>
      <c r="C50" s="293" t="s">
        <v>56</v>
      </c>
      <c r="D50" s="294"/>
      <c r="E50" s="104">
        <f>+E51+E52+E53</f>
        <v>258405825</v>
      </c>
      <c r="F50" s="21"/>
      <c r="G50" s="295" t="s">
        <v>67</v>
      </c>
      <c r="H50" s="315" t="s">
        <v>68</v>
      </c>
      <c r="I50" s="315"/>
      <c r="J50" s="82">
        <f>+J51+J52+J53</f>
        <v>0</v>
      </c>
    </row>
    <row r="51" spans="1:10" s="1" customFormat="1" ht="18" customHeight="1" x14ac:dyDescent="0.2">
      <c r="A51" s="25"/>
      <c r="B51" s="299"/>
      <c r="C51" s="27" t="s">
        <v>1</v>
      </c>
      <c r="D51" s="28" t="s">
        <v>10</v>
      </c>
      <c r="E51" s="105">
        <f>+'2.'!E51+'3.'!E51</f>
        <v>258405825</v>
      </c>
      <c r="F51" s="21"/>
      <c r="G51" s="296"/>
      <c r="H51" s="27" t="s">
        <v>1</v>
      </c>
      <c r="I51" s="28" t="s">
        <v>10</v>
      </c>
      <c r="J51" s="100">
        <f>+'2.'!J51+'3.'!J51</f>
        <v>0</v>
      </c>
    </row>
    <row r="52" spans="1:10" s="1" customFormat="1" ht="18" customHeight="1" x14ac:dyDescent="0.2">
      <c r="A52" s="25"/>
      <c r="B52" s="299"/>
      <c r="C52" s="27" t="s">
        <v>2</v>
      </c>
      <c r="D52" s="28" t="s">
        <v>13</v>
      </c>
      <c r="E52" s="105">
        <f>+'2.'!E52+'3.'!E52</f>
        <v>0</v>
      </c>
      <c r="F52" s="21"/>
      <c r="G52" s="296"/>
      <c r="H52" s="27" t="s">
        <v>2</v>
      </c>
      <c r="I52" s="28" t="s">
        <v>13</v>
      </c>
      <c r="J52" s="100">
        <f>+'2.'!J52+'3.'!J52</f>
        <v>0</v>
      </c>
    </row>
    <row r="53" spans="1:10" s="1" customFormat="1" ht="18" customHeight="1" x14ac:dyDescent="0.2">
      <c r="A53" s="26"/>
      <c r="B53" s="300"/>
      <c r="C53" s="27" t="s">
        <v>4</v>
      </c>
      <c r="D53" s="28" t="s">
        <v>12</v>
      </c>
      <c r="E53" s="105">
        <f>+'2.'!E53+'3.'!E53</f>
        <v>0</v>
      </c>
      <c r="F53" s="20"/>
      <c r="G53" s="297"/>
      <c r="H53" s="27" t="s">
        <v>4</v>
      </c>
      <c r="I53" s="28" t="s">
        <v>12</v>
      </c>
      <c r="J53" s="100">
        <f>+'2.'!J53+'3.'!J53</f>
        <v>0</v>
      </c>
    </row>
    <row r="54" spans="1:10" s="1" customFormat="1" ht="18" customHeight="1" x14ac:dyDescent="0.2">
      <c r="A54" s="203" t="s">
        <v>3</v>
      </c>
      <c r="B54" s="335" t="s">
        <v>26</v>
      </c>
      <c r="C54" s="336"/>
      <c r="D54" s="337"/>
      <c r="E54" s="204">
        <f>+E55+E56+E57</f>
        <v>312856917</v>
      </c>
      <c r="F54" s="205" t="s">
        <v>3</v>
      </c>
      <c r="G54" s="335" t="s">
        <v>19</v>
      </c>
      <c r="H54" s="336"/>
      <c r="I54" s="337"/>
      <c r="J54" s="206">
        <f>+J55+J56+J57</f>
        <v>437078849</v>
      </c>
    </row>
    <row r="55" spans="1:10" s="1" customFormat="1" ht="18" customHeight="1" x14ac:dyDescent="0.2">
      <c r="A55" s="197"/>
      <c r="B55" s="332" t="s">
        <v>84</v>
      </c>
      <c r="C55" s="198" t="s">
        <v>1</v>
      </c>
      <c r="D55" s="199" t="s">
        <v>10</v>
      </c>
      <c r="E55" s="200">
        <f t="shared" ref="E55:E57" si="1">+E51+E47+E43</f>
        <v>312856917</v>
      </c>
      <c r="F55" s="207"/>
      <c r="G55" s="330" t="s">
        <v>69</v>
      </c>
      <c r="H55" s="198" t="s">
        <v>1</v>
      </c>
      <c r="I55" s="199" t="s">
        <v>10</v>
      </c>
      <c r="J55" s="201">
        <f t="shared" ref="J55" si="2">+J51+J47+J43</f>
        <v>437078849</v>
      </c>
    </row>
    <row r="56" spans="1:10" s="1" customFormat="1" ht="18" customHeight="1" x14ac:dyDescent="0.2">
      <c r="A56" s="197"/>
      <c r="B56" s="333"/>
      <c r="C56" s="198" t="s">
        <v>2</v>
      </c>
      <c r="D56" s="199" t="s">
        <v>13</v>
      </c>
      <c r="E56" s="200">
        <f t="shared" si="1"/>
        <v>0</v>
      </c>
      <c r="F56" s="207"/>
      <c r="G56" s="330"/>
      <c r="H56" s="198" t="s">
        <v>2</v>
      </c>
      <c r="I56" s="199" t="s">
        <v>13</v>
      </c>
      <c r="J56" s="208">
        <f>+J52+J48+J44</f>
        <v>0</v>
      </c>
    </row>
    <row r="57" spans="1:10" s="1" customFormat="1" ht="18" customHeight="1" x14ac:dyDescent="0.2">
      <c r="A57" s="197"/>
      <c r="B57" s="333"/>
      <c r="C57" s="209" t="s">
        <v>4</v>
      </c>
      <c r="D57" s="210" t="s">
        <v>12</v>
      </c>
      <c r="E57" s="211">
        <f t="shared" si="1"/>
        <v>0</v>
      </c>
      <c r="F57" s="207"/>
      <c r="G57" s="330"/>
      <c r="H57" s="198" t="s">
        <v>4</v>
      </c>
      <c r="I57" s="199" t="s">
        <v>12</v>
      </c>
      <c r="J57" s="208">
        <f>+J53+J49+J45</f>
        <v>0</v>
      </c>
    </row>
    <row r="58" spans="1:10" s="39" customFormat="1" ht="31.5" customHeight="1" thickBot="1" x14ac:dyDescent="0.25">
      <c r="A58" s="325" t="s">
        <v>102</v>
      </c>
      <c r="B58" s="326"/>
      <c r="C58" s="326"/>
      <c r="D58" s="326"/>
      <c r="E58" s="124">
        <f>J55-E55</f>
        <v>124221932</v>
      </c>
      <c r="F58" s="325" t="s">
        <v>103</v>
      </c>
      <c r="G58" s="326"/>
      <c r="H58" s="326"/>
      <c r="I58" s="326"/>
      <c r="J58" s="123"/>
    </row>
    <row r="59" spans="1:10" s="1" customFormat="1" ht="18" customHeight="1" x14ac:dyDescent="0.2">
      <c r="A59" s="212" t="s">
        <v>42</v>
      </c>
      <c r="B59" s="285" t="s">
        <v>43</v>
      </c>
      <c r="C59" s="286"/>
      <c r="D59" s="287"/>
      <c r="E59" s="213">
        <f>E60+E61+E62</f>
        <v>1166104529</v>
      </c>
      <c r="F59" s="193" t="s">
        <v>42</v>
      </c>
      <c r="G59" s="291" t="s">
        <v>45</v>
      </c>
      <c r="H59" s="292"/>
      <c r="I59" s="292"/>
      <c r="J59" s="214">
        <f>J60+J61+J62</f>
        <v>2936083313</v>
      </c>
    </row>
    <row r="60" spans="1:10" s="1" customFormat="1" ht="18" customHeight="1" x14ac:dyDescent="0.2">
      <c r="A60" s="197"/>
      <c r="B60" s="301" t="s">
        <v>86</v>
      </c>
      <c r="C60" s="198" t="s">
        <v>1</v>
      </c>
      <c r="D60" s="199" t="s">
        <v>10</v>
      </c>
      <c r="E60" s="215">
        <f t="shared" ref="E60:E62" si="3">E36+E55</f>
        <v>1166104529</v>
      </c>
      <c r="F60" s="282"/>
      <c r="G60" s="284" t="s">
        <v>85</v>
      </c>
      <c r="H60" s="198" t="s">
        <v>1</v>
      </c>
      <c r="I60" s="199" t="s">
        <v>10</v>
      </c>
      <c r="J60" s="201">
        <f t="shared" ref="J60:J61" si="4">J36+J55</f>
        <v>2930759313</v>
      </c>
    </row>
    <row r="61" spans="1:10" s="1" customFormat="1" ht="18" customHeight="1" x14ac:dyDescent="0.2">
      <c r="A61" s="197"/>
      <c r="B61" s="302"/>
      <c r="C61" s="198" t="s">
        <v>2</v>
      </c>
      <c r="D61" s="199" t="s">
        <v>13</v>
      </c>
      <c r="E61" s="215">
        <f t="shared" si="3"/>
        <v>0</v>
      </c>
      <c r="F61" s="282"/>
      <c r="G61" s="284"/>
      <c r="H61" s="198" t="s">
        <v>2</v>
      </c>
      <c r="I61" s="199" t="s">
        <v>13</v>
      </c>
      <c r="J61" s="201">
        <f t="shared" si="4"/>
        <v>5324000</v>
      </c>
    </row>
    <row r="62" spans="1:10" s="1" customFormat="1" ht="18" customHeight="1" x14ac:dyDescent="0.2">
      <c r="A62" s="202"/>
      <c r="B62" s="331"/>
      <c r="C62" s="198" t="s">
        <v>4</v>
      </c>
      <c r="D62" s="199" t="s">
        <v>12</v>
      </c>
      <c r="E62" s="215">
        <f t="shared" si="3"/>
        <v>0</v>
      </c>
      <c r="F62" s="283"/>
      <c r="G62" s="284"/>
      <c r="H62" s="198" t="s">
        <v>4</v>
      </c>
      <c r="I62" s="199" t="s">
        <v>12</v>
      </c>
      <c r="J62" s="201">
        <f>+J38+J57</f>
        <v>0</v>
      </c>
    </row>
    <row r="63" spans="1:10" s="11" customFormat="1" ht="30" customHeight="1" thickBot="1" x14ac:dyDescent="0.25">
      <c r="A63" s="288" t="s">
        <v>73</v>
      </c>
      <c r="B63" s="289"/>
      <c r="C63" s="289"/>
      <c r="D63" s="290"/>
      <c r="E63" s="125">
        <f>J59-E59</f>
        <v>1769978784</v>
      </c>
      <c r="F63" s="288" t="s">
        <v>74</v>
      </c>
      <c r="G63" s="289"/>
      <c r="H63" s="289"/>
      <c r="I63" s="290"/>
      <c r="J63" s="126"/>
    </row>
    <row r="64" spans="1:10" s="1" customFormat="1" ht="18" customHeight="1" x14ac:dyDescent="0.2">
      <c r="A64" s="37" t="s">
        <v>46</v>
      </c>
      <c r="B64" s="327" t="s">
        <v>44</v>
      </c>
      <c r="C64" s="328"/>
      <c r="D64" s="329"/>
      <c r="E64" s="106">
        <f>E65+E66</f>
        <v>1785602784</v>
      </c>
      <c r="F64" s="37" t="s">
        <v>46</v>
      </c>
      <c r="G64" s="327" t="s">
        <v>58</v>
      </c>
      <c r="H64" s="328"/>
      <c r="I64" s="329"/>
      <c r="J64" s="87">
        <f>+J65+J66</f>
        <v>15624000</v>
      </c>
    </row>
    <row r="65" spans="1:10" s="1" customFormat="1" ht="18" customHeight="1" x14ac:dyDescent="0.2">
      <c r="A65" s="31"/>
      <c r="B65" s="280" t="s">
        <v>75</v>
      </c>
      <c r="C65" s="27" t="s">
        <v>1</v>
      </c>
      <c r="D65" s="28" t="s">
        <v>87</v>
      </c>
      <c r="E65" s="105">
        <f>+'2.'!E65+'3.'!E65</f>
        <v>1785602784</v>
      </c>
      <c r="F65" s="31"/>
      <c r="G65" s="280" t="s">
        <v>70</v>
      </c>
      <c r="H65" s="27" t="s">
        <v>1</v>
      </c>
      <c r="I65" s="28" t="s">
        <v>90</v>
      </c>
      <c r="J65" s="100">
        <v>0</v>
      </c>
    </row>
    <row r="66" spans="1:10" s="1" customFormat="1" ht="18" customHeight="1" x14ac:dyDescent="0.2">
      <c r="A66" s="31"/>
      <c r="B66" s="281"/>
      <c r="C66" s="27" t="s">
        <v>2</v>
      </c>
      <c r="D66" s="28" t="s">
        <v>88</v>
      </c>
      <c r="E66" s="105">
        <f>+'2.'!E66</f>
        <v>0</v>
      </c>
      <c r="F66" s="31"/>
      <c r="G66" s="281"/>
      <c r="H66" s="27" t="s">
        <v>2</v>
      </c>
      <c r="I66" s="28" t="s">
        <v>89</v>
      </c>
      <c r="J66" s="100">
        <f>+'2.'!J66</f>
        <v>15624000</v>
      </c>
    </row>
    <row r="67" spans="1:10" s="7" customFormat="1" ht="18" customHeight="1" x14ac:dyDescent="0.2">
      <c r="A67" s="203" t="s">
        <v>47</v>
      </c>
      <c r="B67" s="304" t="s">
        <v>29</v>
      </c>
      <c r="C67" s="305"/>
      <c r="D67" s="306"/>
      <c r="E67" s="216">
        <f>+E68+E69+E70</f>
        <v>2951707313</v>
      </c>
      <c r="F67" s="205" t="s">
        <v>47</v>
      </c>
      <c r="G67" s="304" t="s">
        <v>30</v>
      </c>
      <c r="H67" s="305"/>
      <c r="I67" s="306"/>
      <c r="J67" s="206">
        <f>J68+J69+J70</f>
        <v>2951707313</v>
      </c>
    </row>
    <row r="68" spans="1:10" s="7" customFormat="1" ht="18" customHeight="1" x14ac:dyDescent="0.2">
      <c r="A68" s="217"/>
      <c r="B68" s="301" t="s">
        <v>72</v>
      </c>
      <c r="C68" s="198" t="s">
        <v>1</v>
      </c>
      <c r="D68" s="199" t="s">
        <v>10</v>
      </c>
      <c r="E68" s="218">
        <f>+E60+E64</f>
        <v>2951707313</v>
      </c>
      <c r="F68" s="219"/>
      <c r="G68" s="301" t="s">
        <v>71</v>
      </c>
      <c r="H68" s="198" t="s">
        <v>1</v>
      </c>
      <c r="I68" s="199" t="s">
        <v>10</v>
      </c>
      <c r="J68" s="201">
        <f>+J60+J64</f>
        <v>2946383313</v>
      </c>
    </row>
    <row r="69" spans="1:10" s="7" customFormat="1" ht="18" customHeight="1" x14ac:dyDescent="0.2">
      <c r="A69" s="217"/>
      <c r="B69" s="302"/>
      <c r="C69" s="198" t="s">
        <v>2</v>
      </c>
      <c r="D69" s="199" t="s">
        <v>13</v>
      </c>
      <c r="E69" s="218">
        <f>+E61</f>
        <v>0</v>
      </c>
      <c r="F69" s="219"/>
      <c r="G69" s="302"/>
      <c r="H69" s="198" t="s">
        <v>2</v>
      </c>
      <c r="I69" s="199" t="s">
        <v>13</v>
      </c>
      <c r="J69" s="201">
        <f>J61</f>
        <v>5324000</v>
      </c>
    </row>
    <row r="70" spans="1:10" s="7" customFormat="1" ht="18" customHeight="1" thickBot="1" x14ac:dyDescent="0.25">
      <c r="A70" s="220"/>
      <c r="B70" s="303"/>
      <c r="C70" s="221" t="s">
        <v>4</v>
      </c>
      <c r="D70" s="222" t="s">
        <v>12</v>
      </c>
      <c r="E70" s="223">
        <f>+E66</f>
        <v>0</v>
      </c>
      <c r="F70" s="224"/>
      <c r="G70" s="303"/>
      <c r="H70" s="221" t="s">
        <v>4</v>
      </c>
      <c r="I70" s="222" t="s">
        <v>12</v>
      </c>
      <c r="J70" s="225">
        <v>0</v>
      </c>
    </row>
    <row r="72" spans="1:10" x14ac:dyDescent="0.2">
      <c r="J72" s="179"/>
    </row>
    <row r="73" spans="1:10" x14ac:dyDescent="0.2">
      <c r="A73" s="3"/>
      <c r="B73" s="3"/>
      <c r="E73" s="43"/>
    </row>
  </sheetData>
  <sheetProtection formatCells="0"/>
  <mergeCells count="76">
    <mergeCell ref="B25:B28"/>
    <mergeCell ref="H42:I42"/>
    <mergeCell ref="B41:D41"/>
    <mergeCell ref="G25:G28"/>
    <mergeCell ref="B54:D54"/>
    <mergeCell ref="G29:G34"/>
    <mergeCell ref="B36:B38"/>
    <mergeCell ref="G54:I54"/>
    <mergeCell ref="H50:I50"/>
    <mergeCell ref="C42:D42"/>
    <mergeCell ref="B42:B45"/>
    <mergeCell ref="G36:G38"/>
    <mergeCell ref="F36:F38"/>
    <mergeCell ref="A29:E34"/>
    <mergeCell ref="H29:I29"/>
    <mergeCell ref="B35:D35"/>
    <mergeCell ref="A3:J3"/>
    <mergeCell ref="A4:J4"/>
    <mergeCell ref="A5:J5"/>
    <mergeCell ref="A6:J6"/>
    <mergeCell ref="A7:J7"/>
    <mergeCell ref="C21:D21"/>
    <mergeCell ref="C13:D13"/>
    <mergeCell ref="H13:I13"/>
    <mergeCell ref="B12:D12"/>
    <mergeCell ref="B13:B16"/>
    <mergeCell ref="B17:B20"/>
    <mergeCell ref="H21:I21"/>
    <mergeCell ref="B21:B24"/>
    <mergeCell ref="A39:D39"/>
    <mergeCell ref="F39:I39"/>
    <mergeCell ref="A58:D58"/>
    <mergeCell ref="F58:I58"/>
    <mergeCell ref="B64:D64"/>
    <mergeCell ref="G55:G57"/>
    <mergeCell ref="B60:B62"/>
    <mergeCell ref="G64:I64"/>
    <mergeCell ref="C46:D46"/>
    <mergeCell ref="H46:I46"/>
    <mergeCell ref="B55:B57"/>
    <mergeCell ref="A40:J40"/>
    <mergeCell ref="B46:B49"/>
    <mergeCell ref="G41:I41"/>
    <mergeCell ref="G42:G45"/>
    <mergeCell ref="B68:B70"/>
    <mergeCell ref="G68:G70"/>
    <mergeCell ref="B67:D67"/>
    <mergeCell ref="G67:I67"/>
    <mergeCell ref="I1:J1"/>
    <mergeCell ref="C10:D10"/>
    <mergeCell ref="H10:I10"/>
    <mergeCell ref="C25:D25"/>
    <mergeCell ref="H25:I25"/>
    <mergeCell ref="G21:G24"/>
    <mergeCell ref="C17:D17"/>
    <mergeCell ref="H17:I17"/>
    <mergeCell ref="G12:I12"/>
    <mergeCell ref="A11:J11"/>
    <mergeCell ref="G13:G16"/>
    <mergeCell ref="G17:G20"/>
    <mergeCell ref="A9:E9"/>
    <mergeCell ref="F9:J9"/>
    <mergeCell ref="D8:I8"/>
    <mergeCell ref="B65:B66"/>
    <mergeCell ref="F60:F62"/>
    <mergeCell ref="G60:G62"/>
    <mergeCell ref="B59:D59"/>
    <mergeCell ref="A63:D63"/>
    <mergeCell ref="F63:I63"/>
    <mergeCell ref="G59:I59"/>
    <mergeCell ref="G65:G66"/>
    <mergeCell ref="C50:D50"/>
    <mergeCell ref="G46:G49"/>
    <mergeCell ref="G50:G53"/>
    <mergeCell ref="B50:B53"/>
    <mergeCell ref="G35:I35"/>
  </mergeCells>
  <phoneticPr fontId="9" type="noConversion"/>
  <printOptions horizontalCentered="1"/>
  <pageMargins left="0.19685039370078741" right="0.19685039370078741" top="3.937007874015748E-2" bottom="0" header="0.43307086614173229" footer="0.51181102362204722"/>
  <pageSetup paperSize="9" scale="75" orientation="landscape" r:id="rId1"/>
  <headerFooter alignWithMargins="0"/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M73"/>
  <sheetViews>
    <sheetView topLeftCell="A52" zoomScaleNormal="100" workbookViewId="0">
      <selection activeCell="M54" sqref="M54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3" customWidth="1"/>
    <col min="4" max="4" width="56.7109375" style="3" customWidth="1"/>
    <col min="5" max="5" width="14.7109375" style="43" customWidth="1"/>
    <col min="6" max="6" width="6.5703125" style="19" customWidth="1"/>
    <col min="7" max="7" width="4.28515625" style="19" customWidth="1"/>
    <col min="8" max="8" width="3.7109375" style="19" customWidth="1"/>
    <col min="9" max="9" width="56.7109375" style="3" customWidth="1"/>
    <col min="10" max="10" width="14.7109375" style="5" customWidth="1"/>
    <col min="11" max="11" width="13" style="3" customWidth="1"/>
    <col min="12" max="12" width="9.140625" style="3"/>
    <col min="13" max="13" width="9.5703125" style="3" bestFit="1" customWidth="1"/>
    <col min="14" max="16384" width="9.140625" style="3"/>
  </cols>
  <sheetData>
    <row r="1" spans="1:11" ht="14.25" x14ac:dyDescent="0.2">
      <c r="I1" s="307" t="s">
        <v>208</v>
      </c>
      <c r="J1" s="307"/>
    </row>
    <row r="2" spans="1:11" ht="14.25" x14ac:dyDescent="0.2">
      <c r="I2" s="32"/>
      <c r="J2" s="79"/>
    </row>
    <row r="3" spans="1:11" ht="15.95" customHeight="1" x14ac:dyDescent="0.25">
      <c r="A3" s="334" t="s">
        <v>170</v>
      </c>
      <c r="B3" s="334"/>
      <c r="C3" s="334"/>
      <c r="D3" s="334"/>
      <c r="E3" s="334"/>
      <c r="F3" s="334"/>
      <c r="G3" s="334"/>
      <c r="H3" s="334"/>
      <c r="I3" s="334"/>
      <c r="J3" s="334"/>
      <c r="K3" s="3" t="s">
        <v>41</v>
      </c>
    </row>
    <row r="4" spans="1:11" ht="15.95" customHeight="1" x14ac:dyDescent="0.25">
      <c r="A4" s="334" t="s">
        <v>27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1" ht="15.95" customHeight="1" x14ac:dyDescent="0.25">
      <c r="A5" s="334" t="s">
        <v>52</v>
      </c>
      <c r="B5" s="334"/>
      <c r="C5" s="334"/>
      <c r="D5" s="334"/>
      <c r="E5" s="334"/>
      <c r="F5" s="334"/>
      <c r="G5" s="334"/>
      <c r="H5" s="334"/>
      <c r="I5" s="334"/>
      <c r="J5" s="334"/>
    </row>
    <row r="6" spans="1:11" ht="15.95" customHeight="1" x14ac:dyDescent="0.25">
      <c r="A6" s="334" t="s">
        <v>206</v>
      </c>
      <c r="B6" s="334"/>
      <c r="C6" s="334"/>
      <c r="D6" s="334"/>
      <c r="E6" s="334"/>
      <c r="F6" s="334"/>
      <c r="G6" s="334"/>
      <c r="H6" s="334"/>
      <c r="I6" s="334"/>
      <c r="J6" s="334"/>
    </row>
    <row r="7" spans="1:11" ht="15.95" customHeight="1" x14ac:dyDescent="0.25">
      <c r="A7" s="334"/>
      <c r="B7" s="334"/>
      <c r="C7" s="334"/>
      <c r="D7" s="334"/>
      <c r="E7" s="334"/>
      <c r="F7" s="334"/>
      <c r="G7" s="334"/>
      <c r="H7" s="334"/>
      <c r="I7" s="334"/>
      <c r="J7" s="334"/>
    </row>
    <row r="8" spans="1:11" ht="15.95" customHeight="1" thickBot="1" x14ac:dyDescent="0.35">
      <c r="D8" s="279"/>
      <c r="E8" s="279"/>
      <c r="F8" s="279"/>
      <c r="G8" s="279"/>
      <c r="H8" s="279"/>
      <c r="I8" s="279"/>
      <c r="J8" s="14" t="s">
        <v>161</v>
      </c>
    </row>
    <row r="9" spans="1:11" s="6" customFormat="1" ht="21.95" customHeight="1" x14ac:dyDescent="0.2">
      <c r="A9" s="276" t="s">
        <v>50</v>
      </c>
      <c r="B9" s="277"/>
      <c r="C9" s="277"/>
      <c r="D9" s="277"/>
      <c r="E9" s="277"/>
      <c r="F9" s="276" t="s">
        <v>51</v>
      </c>
      <c r="G9" s="277"/>
      <c r="H9" s="277"/>
      <c r="I9" s="277"/>
      <c r="J9" s="278"/>
    </row>
    <row r="10" spans="1:11" s="6" customFormat="1" ht="41.25" customHeight="1" thickBot="1" x14ac:dyDescent="0.25">
      <c r="A10" s="118" t="s">
        <v>93</v>
      </c>
      <c r="B10" s="119" t="s">
        <v>94</v>
      </c>
      <c r="C10" s="308"/>
      <c r="D10" s="309"/>
      <c r="E10" s="120" t="s">
        <v>40</v>
      </c>
      <c r="F10" s="118" t="s">
        <v>93</v>
      </c>
      <c r="G10" s="119" t="s">
        <v>94</v>
      </c>
      <c r="H10" s="310"/>
      <c r="I10" s="311"/>
      <c r="J10" s="121" t="s">
        <v>40</v>
      </c>
    </row>
    <row r="11" spans="1:11" s="1" customFormat="1" ht="18" customHeight="1" x14ac:dyDescent="0.2">
      <c r="A11" s="319" t="s">
        <v>49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1" s="2" customFormat="1" ht="18" customHeight="1" x14ac:dyDescent="0.2">
      <c r="A12" s="37" t="s">
        <v>0</v>
      </c>
      <c r="B12" s="327" t="s">
        <v>48</v>
      </c>
      <c r="C12" s="328"/>
      <c r="D12" s="329"/>
      <c r="E12" s="88">
        <f>E13+E17+E21+E25</f>
        <v>852287612</v>
      </c>
      <c r="F12" s="38" t="s">
        <v>0</v>
      </c>
      <c r="G12" s="316" t="s">
        <v>21</v>
      </c>
      <c r="H12" s="317"/>
      <c r="I12" s="318"/>
      <c r="J12" s="93">
        <f>J13+J17+J21+J29+J25</f>
        <v>1981494959</v>
      </c>
    </row>
    <row r="13" spans="1:11" s="1" customFormat="1" ht="18" customHeight="1" x14ac:dyDescent="0.2">
      <c r="A13" s="25"/>
      <c r="B13" s="298" t="s">
        <v>64</v>
      </c>
      <c r="C13" s="313" t="s">
        <v>55</v>
      </c>
      <c r="D13" s="314"/>
      <c r="E13" s="89">
        <f>E14+E15+E16</f>
        <v>517118252</v>
      </c>
      <c r="F13" s="21"/>
      <c r="G13" s="295" t="s">
        <v>59</v>
      </c>
      <c r="H13" s="312" t="s">
        <v>17</v>
      </c>
      <c r="I13" s="312"/>
      <c r="J13" s="94">
        <f>J14+J15+J16</f>
        <v>530855119</v>
      </c>
    </row>
    <row r="14" spans="1:11" s="1" customFormat="1" ht="18" customHeight="1" x14ac:dyDescent="0.2">
      <c r="A14" s="25"/>
      <c r="B14" s="299"/>
      <c r="C14" s="27" t="s">
        <v>1</v>
      </c>
      <c r="D14" s="28" t="s">
        <v>10</v>
      </c>
      <c r="E14" s="90">
        <v>517118252</v>
      </c>
      <c r="F14" s="21"/>
      <c r="G14" s="296"/>
      <c r="H14" s="27" t="s">
        <v>1</v>
      </c>
      <c r="I14" s="28" t="s">
        <v>10</v>
      </c>
      <c r="J14" s="95">
        <v>530705119</v>
      </c>
    </row>
    <row r="15" spans="1:11" s="1" customFormat="1" ht="18" customHeight="1" x14ac:dyDescent="0.2">
      <c r="A15" s="25"/>
      <c r="B15" s="299"/>
      <c r="C15" s="27" t="s">
        <v>2</v>
      </c>
      <c r="D15" s="28" t="s">
        <v>13</v>
      </c>
      <c r="E15" s="90">
        <v>0</v>
      </c>
      <c r="F15" s="21"/>
      <c r="G15" s="296"/>
      <c r="H15" s="27" t="s">
        <v>2</v>
      </c>
      <c r="I15" s="28" t="s">
        <v>13</v>
      </c>
      <c r="J15" s="95">
        <v>150000</v>
      </c>
    </row>
    <row r="16" spans="1:11" s="1" customFormat="1" ht="18" customHeight="1" x14ac:dyDescent="0.2">
      <c r="A16" s="25"/>
      <c r="B16" s="300"/>
      <c r="C16" s="27" t="s">
        <v>4</v>
      </c>
      <c r="D16" s="28" t="s">
        <v>12</v>
      </c>
      <c r="E16" s="90">
        <v>0</v>
      </c>
      <c r="F16" s="21"/>
      <c r="G16" s="297"/>
      <c r="H16" s="27" t="s">
        <v>4</v>
      </c>
      <c r="I16" s="28" t="s">
        <v>12</v>
      </c>
      <c r="J16" s="95">
        <v>0</v>
      </c>
    </row>
    <row r="17" spans="1:12" s="1" customFormat="1" ht="18" customHeight="1" x14ac:dyDescent="0.2">
      <c r="A17" s="25"/>
      <c r="B17" s="298" t="s">
        <v>77</v>
      </c>
      <c r="C17" s="313" t="s">
        <v>6</v>
      </c>
      <c r="D17" s="314"/>
      <c r="E17" s="89">
        <f>E18+E19+E20</f>
        <v>0</v>
      </c>
      <c r="F17" s="21"/>
      <c r="G17" s="295" t="s">
        <v>60</v>
      </c>
      <c r="H17" s="315" t="s">
        <v>20</v>
      </c>
      <c r="I17" s="315"/>
      <c r="J17" s="94">
        <f>J18+J19+J20</f>
        <v>27727174</v>
      </c>
    </row>
    <row r="18" spans="1:12" s="1" customFormat="1" ht="18" customHeight="1" x14ac:dyDescent="0.2">
      <c r="A18" s="25"/>
      <c r="B18" s="299"/>
      <c r="C18" s="27" t="s">
        <v>1</v>
      </c>
      <c r="D18" s="28" t="s">
        <v>10</v>
      </c>
      <c r="E18" s="90">
        <v>0</v>
      </c>
      <c r="F18" s="21"/>
      <c r="G18" s="296"/>
      <c r="H18" s="27" t="s">
        <v>1</v>
      </c>
      <c r="I18" s="28" t="s">
        <v>10</v>
      </c>
      <c r="J18" s="95">
        <v>27707674</v>
      </c>
    </row>
    <row r="19" spans="1:12" s="1" customFormat="1" ht="18" customHeight="1" x14ac:dyDescent="0.2">
      <c r="A19" s="25"/>
      <c r="B19" s="299"/>
      <c r="C19" s="27" t="s">
        <v>2</v>
      </c>
      <c r="D19" s="28" t="s">
        <v>13</v>
      </c>
      <c r="E19" s="90">
        <v>0</v>
      </c>
      <c r="F19" s="21"/>
      <c r="G19" s="296"/>
      <c r="H19" s="27" t="s">
        <v>2</v>
      </c>
      <c r="I19" s="28" t="s">
        <v>13</v>
      </c>
      <c r="J19" s="95">
        <v>19500</v>
      </c>
    </row>
    <row r="20" spans="1:12" s="1" customFormat="1" ht="18" customHeight="1" x14ac:dyDescent="0.2">
      <c r="A20" s="25"/>
      <c r="B20" s="300"/>
      <c r="C20" s="27" t="s">
        <v>4</v>
      </c>
      <c r="D20" s="28" t="s">
        <v>12</v>
      </c>
      <c r="E20" s="90">
        <v>0</v>
      </c>
      <c r="F20" s="21"/>
      <c r="G20" s="297"/>
      <c r="H20" s="27" t="s">
        <v>4</v>
      </c>
      <c r="I20" s="28" t="s">
        <v>12</v>
      </c>
      <c r="J20" s="95">
        <v>0</v>
      </c>
    </row>
    <row r="21" spans="1:12" s="1" customFormat="1" ht="18" customHeight="1" x14ac:dyDescent="0.2">
      <c r="A21" s="25"/>
      <c r="B21" s="298" t="s">
        <v>78</v>
      </c>
      <c r="C21" s="313" t="s">
        <v>39</v>
      </c>
      <c r="D21" s="314"/>
      <c r="E21" s="89">
        <f>E22+E23+E24</f>
        <v>0</v>
      </c>
      <c r="F21" s="21"/>
      <c r="G21" s="295" t="s">
        <v>61</v>
      </c>
      <c r="H21" s="315" t="s">
        <v>36</v>
      </c>
      <c r="I21" s="315"/>
      <c r="J21" s="94">
        <f>J22+J23+J24</f>
        <v>753891645</v>
      </c>
    </row>
    <row r="22" spans="1:12" s="1" customFormat="1" ht="18" customHeight="1" x14ac:dyDescent="0.2">
      <c r="A22" s="25"/>
      <c r="B22" s="299"/>
      <c r="C22" s="27" t="s">
        <v>1</v>
      </c>
      <c r="D22" s="28" t="s">
        <v>10</v>
      </c>
      <c r="E22" s="90">
        <v>0</v>
      </c>
      <c r="F22" s="21"/>
      <c r="G22" s="296"/>
      <c r="H22" s="27" t="s">
        <v>1</v>
      </c>
      <c r="I22" s="28" t="s">
        <v>10</v>
      </c>
      <c r="J22" s="95">
        <v>752737145</v>
      </c>
    </row>
    <row r="23" spans="1:12" s="1" customFormat="1" ht="18" customHeight="1" x14ac:dyDescent="0.2">
      <c r="A23" s="25"/>
      <c r="B23" s="299"/>
      <c r="C23" s="27" t="s">
        <v>2</v>
      </c>
      <c r="D23" s="28" t="s">
        <v>13</v>
      </c>
      <c r="E23" s="90">
        <v>0</v>
      </c>
      <c r="F23" s="21"/>
      <c r="G23" s="296"/>
      <c r="H23" s="27" t="s">
        <v>2</v>
      </c>
      <c r="I23" s="28" t="s">
        <v>13</v>
      </c>
      <c r="J23" s="95">
        <v>1154500</v>
      </c>
    </row>
    <row r="24" spans="1:12" s="1" customFormat="1" ht="18" customHeight="1" x14ac:dyDescent="0.2">
      <c r="A24" s="25"/>
      <c r="B24" s="300"/>
      <c r="C24" s="27" t="s">
        <v>4</v>
      </c>
      <c r="D24" s="28" t="s">
        <v>12</v>
      </c>
      <c r="E24" s="90">
        <v>0</v>
      </c>
      <c r="F24" s="21"/>
      <c r="G24" s="297"/>
      <c r="H24" s="27" t="s">
        <v>4</v>
      </c>
      <c r="I24" s="28" t="s">
        <v>12</v>
      </c>
      <c r="J24" s="95">
        <v>0</v>
      </c>
      <c r="K24" s="44"/>
    </row>
    <row r="25" spans="1:12" s="1" customFormat="1" ht="18" customHeight="1" x14ac:dyDescent="0.2">
      <c r="A25" s="25"/>
      <c r="B25" s="298" t="s">
        <v>80</v>
      </c>
      <c r="C25" s="293" t="s">
        <v>54</v>
      </c>
      <c r="D25" s="294"/>
      <c r="E25" s="89">
        <f>E26+E27+E28</f>
        <v>335169360</v>
      </c>
      <c r="F25" s="21"/>
      <c r="G25" s="295" t="s">
        <v>62</v>
      </c>
      <c r="H25" s="312" t="s">
        <v>8</v>
      </c>
      <c r="I25" s="312"/>
      <c r="J25" s="94">
        <f>J26+J27+J28</f>
        <v>0</v>
      </c>
    </row>
    <row r="26" spans="1:12" s="1" customFormat="1" ht="18" customHeight="1" x14ac:dyDescent="0.2">
      <c r="A26" s="25"/>
      <c r="B26" s="299"/>
      <c r="C26" s="27" t="s">
        <v>1</v>
      </c>
      <c r="D26" s="28" t="s">
        <v>10</v>
      </c>
      <c r="E26" s="90">
        <v>335169360</v>
      </c>
      <c r="F26" s="21"/>
      <c r="G26" s="296"/>
      <c r="H26" s="27" t="s">
        <v>1</v>
      </c>
      <c r="I26" s="28" t="s">
        <v>10</v>
      </c>
      <c r="J26" s="95">
        <v>0</v>
      </c>
    </row>
    <row r="27" spans="1:12" s="1" customFormat="1" ht="18" customHeight="1" x14ac:dyDescent="0.2">
      <c r="A27" s="25"/>
      <c r="B27" s="299"/>
      <c r="C27" s="27" t="s">
        <v>2</v>
      </c>
      <c r="D27" s="28" t="s">
        <v>13</v>
      </c>
      <c r="E27" s="90">
        <v>0</v>
      </c>
      <c r="F27" s="21"/>
      <c r="G27" s="296"/>
      <c r="H27" s="27" t="s">
        <v>2</v>
      </c>
      <c r="I27" s="28" t="s">
        <v>13</v>
      </c>
      <c r="J27" s="95">
        <v>0</v>
      </c>
    </row>
    <row r="28" spans="1:12" s="1" customFormat="1" ht="18" customHeight="1" x14ac:dyDescent="0.2">
      <c r="A28" s="26"/>
      <c r="B28" s="300"/>
      <c r="C28" s="27" t="s">
        <v>4</v>
      </c>
      <c r="D28" s="28" t="s">
        <v>12</v>
      </c>
      <c r="E28" s="90">
        <v>0</v>
      </c>
      <c r="F28" s="21"/>
      <c r="G28" s="297"/>
      <c r="H28" s="27" t="s">
        <v>4</v>
      </c>
      <c r="I28" s="28" t="s">
        <v>12</v>
      </c>
      <c r="J28" s="95">
        <v>0</v>
      </c>
    </row>
    <row r="29" spans="1:12" s="1" customFormat="1" ht="18" customHeight="1" x14ac:dyDescent="0.2">
      <c r="A29" s="342"/>
      <c r="B29" s="343"/>
      <c r="C29" s="343"/>
      <c r="D29" s="343"/>
      <c r="E29" s="343"/>
      <c r="F29" s="21"/>
      <c r="G29" s="295" t="s">
        <v>63</v>
      </c>
      <c r="H29" s="315" t="s">
        <v>14</v>
      </c>
      <c r="I29" s="315"/>
      <c r="J29" s="94">
        <f>J30+J33+J34</f>
        <v>669021021</v>
      </c>
    </row>
    <row r="30" spans="1:12" s="1" customFormat="1" ht="18" customHeight="1" x14ac:dyDescent="0.2">
      <c r="A30" s="344"/>
      <c r="B30" s="345"/>
      <c r="C30" s="345"/>
      <c r="D30" s="345"/>
      <c r="E30" s="345"/>
      <c r="F30" s="21"/>
      <c r="G30" s="296"/>
      <c r="H30" s="27" t="s">
        <v>1</v>
      </c>
      <c r="I30" s="28" t="s">
        <v>10</v>
      </c>
      <c r="J30" s="95">
        <f>J31+J32+2250000+1607207</f>
        <v>665021021</v>
      </c>
      <c r="K30" s="44"/>
      <c r="L30" s="44"/>
    </row>
    <row r="31" spans="1:12" s="1" customFormat="1" ht="18" customHeight="1" x14ac:dyDescent="0.2">
      <c r="A31" s="344"/>
      <c r="B31" s="345"/>
      <c r="C31" s="345"/>
      <c r="D31" s="345"/>
      <c r="E31" s="345"/>
      <c r="F31" s="21"/>
      <c r="G31" s="296"/>
      <c r="H31" s="34" t="s">
        <v>96</v>
      </c>
      <c r="I31" s="35" t="s">
        <v>98</v>
      </c>
      <c r="J31" s="96">
        <v>5000000</v>
      </c>
      <c r="K31" s="44"/>
      <c r="L31" s="44"/>
    </row>
    <row r="32" spans="1:12" s="1" customFormat="1" ht="18" customHeight="1" x14ac:dyDescent="0.2">
      <c r="A32" s="344"/>
      <c r="B32" s="345"/>
      <c r="C32" s="345"/>
      <c r="D32" s="345"/>
      <c r="E32" s="345"/>
      <c r="F32" s="21"/>
      <c r="G32" s="296"/>
      <c r="H32" s="34" t="s">
        <v>97</v>
      </c>
      <c r="I32" s="35" t="s">
        <v>99</v>
      </c>
      <c r="J32" s="96">
        <v>656163814</v>
      </c>
      <c r="L32" s="44"/>
    </row>
    <row r="33" spans="1:13" s="1" customFormat="1" ht="18" customHeight="1" x14ac:dyDescent="0.2">
      <c r="A33" s="344"/>
      <c r="B33" s="345"/>
      <c r="C33" s="345"/>
      <c r="D33" s="345"/>
      <c r="E33" s="345"/>
      <c r="F33" s="21"/>
      <c r="G33" s="296"/>
      <c r="H33" s="27" t="s">
        <v>2</v>
      </c>
      <c r="I33" s="28" t="s">
        <v>13</v>
      </c>
      <c r="J33" s="95">
        <v>4000000</v>
      </c>
    </row>
    <row r="34" spans="1:13" s="1" customFormat="1" ht="18" customHeight="1" x14ac:dyDescent="0.2">
      <c r="A34" s="346"/>
      <c r="B34" s="347"/>
      <c r="C34" s="347"/>
      <c r="D34" s="347"/>
      <c r="E34" s="347"/>
      <c r="F34" s="20"/>
      <c r="G34" s="297"/>
      <c r="H34" s="27" t="s">
        <v>4</v>
      </c>
      <c r="I34" s="28" t="s">
        <v>12</v>
      </c>
      <c r="J34" s="95">
        <v>0</v>
      </c>
    </row>
    <row r="35" spans="1:13" s="1" customFormat="1" ht="18" customHeight="1" x14ac:dyDescent="0.2">
      <c r="A35" s="193" t="s">
        <v>0</v>
      </c>
      <c r="B35" s="348" t="s">
        <v>23</v>
      </c>
      <c r="C35" s="349"/>
      <c r="D35" s="350"/>
      <c r="E35" s="226">
        <f>+E36+E37+E38</f>
        <v>852287612</v>
      </c>
      <c r="F35" s="195" t="s">
        <v>0</v>
      </c>
      <c r="G35" s="291" t="s">
        <v>18</v>
      </c>
      <c r="H35" s="292"/>
      <c r="I35" s="292"/>
      <c r="J35" s="227">
        <f>+J36+J37+J38</f>
        <v>1981494959</v>
      </c>
    </row>
    <row r="36" spans="1:13" s="1" customFormat="1" ht="18" customHeight="1" x14ac:dyDescent="0.2">
      <c r="A36" s="197"/>
      <c r="B36" s="338" t="s">
        <v>83</v>
      </c>
      <c r="C36" s="198" t="s">
        <v>1</v>
      </c>
      <c r="D36" s="199" t="s">
        <v>10</v>
      </c>
      <c r="E36" s="228">
        <f t="shared" ref="E36:E38" si="0">+E26+E22+E18+E14</f>
        <v>852287612</v>
      </c>
      <c r="F36" s="282"/>
      <c r="G36" s="341" t="s">
        <v>82</v>
      </c>
      <c r="H36" s="198" t="s">
        <v>1</v>
      </c>
      <c r="I36" s="199" t="s">
        <v>10</v>
      </c>
      <c r="J36" s="229">
        <f>+J30+J26+J22+J18+J14</f>
        <v>1976170959</v>
      </c>
    </row>
    <row r="37" spans="1:13" s="1" customFormat="1" ht="18" customHeight="1" x14ac:dyDescent="0.2">
      <c r="A37" s="197"/>
      <c r="B37" s="339"/>
      <c r="C37" s="198" t="s">
        <v>2</v>
      </c>
      <c r="D37" s="199" t="s">
        <v>13</v>
      </c>
      <c r="E37" s="228">
        <f t="shared" si="0"/>
        <v>0</v>
      </c>
      <c r="F37" s="282"/>
      <c r="G37" s="341"/>
      <c r="H37" s="198" t="s">
        <v>2</v>
      </c>
      <c r="I37" s="199" t="s">
        <v>13</v>
      </c>
      <c r="J37" s="229">
        <f>+J33+J27+J23+J19+J15</f>
        <v>5324000</v>
      </c>
    </row>
    <row r="38" spans="1:13" s="1" customFormat="1" ht="18" customHeight="1" x14ac:dyDescent="0.2">
      <c r="A38" s="202"/>
      <c r="B38" s="340"/>
      <c r="C38" s="198" t="s">
        <v>4</v>
      </c>
      <c r="D38" s="199" t="s">
        <v>12</v>
      </c>
      <c r="E38" s="228">
        <f t="shared" si="0"/>
        <v>0</v>
      </c>
      <c r="F38" s="283"/>
      <c r="G38" s="341"/>
      <c r="H38" s="198" t="s">
        <v>4</v>
      </c>
      <c r="I38" s="199" t="s">
        <v>12</v>
      </c>
      <c r="J38" s="230">
        <f t="shared" ref="J38" si="1">+J34+J28+J24+J20+J16</f>
        <v>0</v>
      </c>
    </row>
    <row r="39" spans="1:13" s="40" customFormat="1" ht="30.75" customHeight="1" thickBot="1" x14ac:dyDescent="0.25">
      <c r="A39" s="322" t="s">
        <v>100</v>
      </c>
      <c r="B39" s="323"/>
      <c r="C39" s="323"/>
      <c r="D39" s="324"/>
      <c r="E39" s="127">
        <f>J35-E35</f>
        <v>1129207347</v>
      </c>
      <c r="F39" s="322" t="s">
        <v>101</v>
      </c>
      <c r="G39" s="323"/>
      <c r="H39" s="323"/>
      <c r="I39" s="324"/>
      <c r="J39" s="128"/>
    </row>
    <row r="40" spans="1:13" s="1" customFormat="1" ht="18" customHeight="1" x14ac:dyDescent="0.2">
      <c r="A40" s="319" t="s">
        <v>53</v>
      </c>
      <c r="B40" s="320"/>
      <c r="C40" s="320"/>
      <c r="D40" s="320"/>
      <c r="E40" s="320"/>
      <c r="F40" s="320"/>
      <c r="G40" s="320"/>
      <c r="H40" s="320"/>
      <c r="I40" s="320"/>
      <c r="J40" s="321"/>
    </row>
    <row r="41" spans="1:13" s="1" customFormat="1" ht="18" customHeight="1" x14ac:dyDescent="0.2">
      <c r="A41" s="24" t="s">
        <v>3</v>
      </c>
      <c r="B41" s="351" t="s">
        <v>24</v>
      </c>
      <c r="C41" s="352"/>
      <c r="D41" s="353"/>
      <c r="E41" s="88">
        <f>E42+E46+E50</f>
        <v>312856917</v>
      </c>
      <c r="F41" s="22" t="s">
        <v>3</v>
      </c>
      <c r="G41" s="354" t="s">
        <v>22</v>
      </c>
      <c r="H41" s="355"/>
      <c r="I41" s="356"/>
      <c r="J41" s="93">
        <f>J42+J46+J50</f>
        <v>434792849</v>
      </c>
    </row>
    <row r="42" spans="1:13" s="1" customFormat="1" ht="18" customHeight="1" x14ac:dyDescent="0.2">
      <c r="A42" s="25"/>
      <c r="B42" s="298" t="s">
        <v>76</v>
      </c>
      <c r="C42" s="313" t="s">
        <v>57</v>
      </c>
      <c r="D42" s="314"/>
      <c r="E42" s="89">
        <f>E43+E44+E45</f>
        <v>54451092</v>
      </c>
      <c r="F42" s="21"/>
      <c r="G42" s="295" t="s">
        <v>65</v>
      </c>
      <c r="H42" s="293" t="s">
        <v>15</v>
      </c>
      <c r="I42" s="294"/>
      <c r="J42" s="94">
        <f>J43+J44+J45</f>
        <v>357789724</v>
      </c>
    </row>
    <row r="43" spans="1:13" s="1" customFormat="1" ht="18" customHeight="1" x14ac:dyDescent="0.2">
      <c r="A43" s="25"/>
      <c r="B43" s="299"/>
      <c r="C43" s="27" t="s">
        <v>1</v>
      </c>
      <c r="D43" s="28" t="s">
        <v>10</v>
      </c>
      <c r="E43" s="90">
        <v>54451092</v>
      </c>
      <c r="F43" s="21"/>
      <c r="G43" s="296"/>
      <c r="H43" s="27" t="s">
        <v>1</v>
      </c>
      <c r="I43" s="28" t="s">
        <v>10</v>
      </c>
      <c r="J43" s="95">
        <v>357789724</v>
      </c>
    </row>
    <row r="44" spans="1:13" s="1" customFormat="1" ht="18" customHeight="1" x14ac:dyDescent="0.2">
      <c r="A44" s="25"/>
      <c r="B44" s="299"/>
      <c r="C44" s="27" t="s">
        <v>2</v>
      </c>
      <c r="D44" s="28" t="s">
        <v>13</v>
      </c>
      <c r="E44" s="90">
        <v>0</v>
      </c>
      <c r="F44" s="21"/>
      <c r="G44" s="296"/>
      <c r="H44" s="27" t="s">
        <v>2</v>
      </c>
      <c r="I44" s="28" t="s">
        <v>13</v>
      </c>
      <c r="J44" s="95">
        <v>0</v>
      </c>
    </row>
    <row r="45" spans="1:13" s="1" customFormat="1" ht="18" customHeight="1" x14ac:dyDescent="0.2">
      <c r="A45" s="25"/>
      <c r="B45" s="300"/>
      <c r="C45" s="27" t="s">
        <v>4</v>
      </c>
      <c r="D45" s="28" t="s">
        <v>12</v>
      </c>
      <c r="E45" s="90">
        <v>0</v>
      </c>
      <c r="F45" s="21"/>
      <c r="G45" s="297"/>
      <c r="H45" s="27" t="s">
        <v>4</v>
      </c>
      <c r="I45" s="28" t="s">
        <v>12</v>
      </c>
      <c r="J45" s="95">
        <v>0</v>
      </c>
    </row>
    <row r="46" spans="1:13" s="1" customFormat="1" ht="18" customHeight="1" x14ac:dyDescent="0.2">
      <c r="A46" s="25"/>
      <c r="B46" s="298" t="s">
        <v>79</v>
      </c>
      <c r="C46" s="313" t="s">
        <v>25</v>
      </c>
      <c r="D46" s="314"/>
      <c r="E46" s="89">
        <f>E47+E48+E49</f>
        <v>0</v>
      </c>
      <c r="F46" s="21"/>
      <c r="G46" s="295" t="s">
        <v>66</v>
      </c>
      <c r="H46" s="313" t="s">
        <v>16</v>
      </c>
      <c r="I46" s="314"/>
      <c r="J46" s="94">
        <f>J47+J48+J49</f>
        <v>77003125</v>
      </c>
    </row>
    <row r="47" spans="1:13" s="1" customFormat="1" ht="18" customHeight="1" x14ac:dyDescent="0.2">
      <c r="A47" s="25"/>
      <c r="B47" s="299"/>
      <c r="C47" s="27" t="s">
        <v>1</v>
      </c>
      <c r="D47" s="28" t="s">
        <v>10</v>
      </c>
      <c r="E47" s="90">
        <v>0</v>
      </c>
      <c r="F47" s="21"/>
      <c r="G47" s="296"/>
      <c r="H47" s="27" t="s">
        <v>1</v>
      </c>
      <c r="I47" s="28" t="s">
        <v>10</v>
      </c>
      <c r="J47" s="95">
        <v>77003125</v>
      </c>
      <c r="M47" s="44"/>
    </row>
    <row r="48" spans="1:13" s="1" customFormat="1" ht="18" customHeight="1" x14ac:dyDescent="0.2">
      <c r="A48" s="25"/>
      <c r="B48" s="299"/>
      <c r="C48" s="27" t="s">
        <v>2</v>
      </c>
      <c r="D48" s="28" t="s">
        <v>13</v>
      </c>
      <c r="E48" s="90">
        <v>0</v>
      </c>
      <c r="F48" s="21"/>
      <c r="G48" s="296"/>
      <c r="H48" s="27" t="s">
        <v>2</v>
      </c>
      <c r="I48" s="28" t="s">
        <v>13</v>
      </c>
      <c r="J48" s="95">
        <v>0</v>
      </c>
      <c r="M48" s="44"/>
    </row>
    <row r="49" spans="1:10" s="1" customFormat="1" ht="18" customHeight="1" x14ac:dyDescent="0.2">
      <c r="A49" s="25"/>
      <c r="B49" s="300"/>
      <c r="C49" s="27" t="s">
        <v>4</v>
      </c>
      <c r="D49" s="28" t="s">
        <v>12</v>
      </c>
      <c r="E49" s="90">
        <v>0</v>
      </c>
      <c r="F49" s="21"/>
      <c r="G49" s="297"/>
      <c r="H49" s="27" t="s">
        <v>4</v>
      </c>
      <c r="I49" s="28" t="s">
        <v>12</v>
      </c>
      <c r="J49" s="95">
        <v>0</v>
      </c>
    </row>
    <row r="50" spans="1:10" s="1" customFormat="1" ht="18" customHeight="1" x14ac:dyDescent="0.2">
      <c r="A50" s="25"/>
      <c r="B50" s="298" t="s">
        <v>81</v>
      </c>
      <c r="C50" s="293" t="s">
        <v>56</v>
      </c>
      <c r="D50" s="294"/>
      <c r="E50" s="89">
        <f>E51+E52+E53</f>
        <v>258405825</v>
      </c>
      <c r="F50" s="21"/>
      <c r="G50" s="295" t="s">
        <v>67</v>
      </c>
      <c r="H50" s="315" t="s">
        <v>68</v>
      </c>
      <c r="I50" s="315"/>
      <c r="J50" s="94">
        <f>J51+J52+J53</f>
        <v>0</v>
      </c>
    </row>
    <row r="51" spans="1:10" s="1" customFormat="1" ht="18" customHeight="1" x14ac:dyDescent="0.2">
      <c r="A51" s="25"/>
      <c r="B51" s="299"/>
      <c r="C51" s="27" t="s">
        <v>1</v>
      </c>
      <c r="D51" s="28" t="s">
        <v>10</v>
      </c>
      <c r="E51" s="90">
        <v>258405825</v>
      </c>
      <c r="F51" s="21"/>
      <c r="G51" s="296"/>
      <c r="H51" s="27" t="s">
        <v>1</v>
      </c>
      <c r="I51" s="28" t="s">
        <v>10</v>
      </c>
      <c r="J51" s="95">
        <v>0</v>
      </c>
    </row>
    <row r="52" spans="1:10" s="1" customFormat="1" ht="18" customHeight="1" x14ac:dyDescent="0.2">
      <c r="A52" s="25"/>
      <c r="B52" s="299"/>
      <c r="C52" s="27" t="s">
        <v>2</v>
      </c>
      <c r="D52" s="28" t="s">
        <v>13</v>
      </c>
      <c r="E52" s="90">
        <v>0</v>
      </c>
      <c r="F52" s="21"/>
      <c r="G52" s="296"/>
      <c r="H52" s="27" t="s">
        <v>2</v>
      </c>
      <c r="I52" s="28" t="s">
        <v>13</v>
      </c>
      <c r="J52" s="95">
        <v>0</v>
      </c>
    </row>
    <row r="53" spans="1:10" s="1" customFormat="1" ht="18" customHeight="1" x14ac:dyDescent="0.2">
      <c r="A53" s="26"/>
      <c r="B53" s="300"/>
      <c r="C53" s="27" t="s">
        <v>4</v>
      </c>
      <c r="D53" s="28" t="s">
        <v>12</v>
      </c>
      <c r="E53" s="90">
        <v>0</v>
      </c>
      <c r="F53" s="20"/>
      <c r="G53" s="297"/>
      <c r="H53" s="27" t="s">
        <v>4</v>
      </c>
      <c r="I53" s="28" t="s">
        <v>12</v>
      </c>
      <c r="J53" s="95">
        <v>0</v>
      </c>
    </row>
    <row r="54" spans="1:10" s="1" customFormat="1" ht="18" customHeight="1" x14ac:dyDescent="0.2">
      <c r="A54" s="203" t="s">
        <v>3</v>
      </c>
      <c r="B54" s="335" t="s">
        <v>26</v>
      </c>
      <c r="C54" s="336"/>
      <c r="D54" s="337"/>
      <c r="E54" s="231">
        <f>E55+E56+E57</f>
        <v>312856917</v>
      </c>
      <c r="F54" s="205" t="s">
        <v>3</v>
      </c>
      <c r="G54" s="335" t="s">
        <v>19</v>
      </c>
      <c r="H54" s="336"/>
      <c r="I54" s="337"/>
      <c r="J54" s="227">
        <f>J55+J56+J57</f>
        <v>434792849</v>
      </c>
    </row>
    <row r="55" spans="1:10" s="1" customFormat="1" ht="18" customHeight="1" x14ac:dyDescent="0.2">
      <c r="A55" s="197"/>
      <c r="B55" s="332" t="s">
        <v>84</v>
      </c>
      <c r="C55" s="198" t="s">
        <v>1</v>
      </c>
      <c r="D55" s="199" t="s">
        <v>10</v>
      </c>
      <c r="E55" s="228">
        <f t="shared" ref="E55:E57" si="2">E43+E47+E51</f>
        <v>312856917</v>
      </c>
      <c r="F55" s="207"/>
      <c r="G55" s="357" t="s">
        <v>69</v>
      </c>
      <c r="H55" s="198" t="s">
        <v>1</v>
      </c>
      <c r="I55" s="199" t="s">
        <v>10</v>
      </c>
      <c r="J55" s="229">
        <f t="shared" ref="J55:J57" si="3">J43+J47+J51</f>
        <v>434792849</v>
      </c>
    </row>
    <row r="56" spans="1:10" s="1" customFormat="1" ht="18" customHeight="1" x14ac:dyDescent="0.2">
      <c r="A56" s="197"/>
      <c r="B56" s="333"/>
      <c r="C56" s="198" t="s">
        <v>2</v>
      </c>
      <c r="D56" s="199" t="s">
        <v>13</v>
      </c>
      <c r="E56" s="228">
        <f t="shared" si="2"/>
        <v>0</v>
      </c>
      <c r="F56" s="207"/>
      <c r="G56" s="357"/>
      <c r="H56" s="198" t="s">
        <v>2</v>
      </c>
      <c r="I56" s="199" t="s">
        <v>13</v>
      </c>
      <c r="J56" s="229">
        <f t="shared" si="3"/>
        <v>0</v>
      </c>
    </row>
    <row r="57" spans="1:10" s="1" customFormat="1" ht="18" customHeight="1" x14ac:dyDescent="0.2">
      <c r="A57" s="197"/>
      <c r="B57" s="333"/>
      <c r="C57" s="209" t="s">
        <v>4</v>
      </c>
      <c r="D57" s="210" t="s">
        <v>12</v>
      </c>
      <c r="E57" s="232">
        <f t="shared" si="2"/>
        <v>0</v>
      </c>
      <c r="F57" s="207"/>
      <c r="G57" s="358"/>
      <c r="H57" s="209" t="s">
        <v>4</v>
      </c>
      <c r="I57" s="210" t="s">
        <v>12</v>
      </c>
      <c r="J57" s="230">
        <f t="shared" si="3"/>
        <v>0</v>
      </c>
    </row>
    <row r="58" spans="1:10" s="39" customFormat="1" ht="31.5" customHeight="1" thickBot="1" x14ac:dyDescent="0.25">
      <c r="A58" s="325" t="s">
        <v>102</v>
      </c>
      <c r="B58" s="326"/>
      <c r="C58" s="326"/>
      <c r="D58" s="326"/>
      <c r="E58" s="129">
        <f>+J54-E54</f>
        <v>121935932</v>
      </c>
      <c r="F58" s="325" t="s">
        <v>103</v>
      </c>
      <c r="G58" s="326"/>
      <c r="H58" s="326"/>
      <c r="I58" s="326"/>
      <c r="J58" s="130"/>
    </row>
    <row r="59" spans="1:10" s="1" customFormat="1" ht="18" customHeight="1" x14ac:dyDescent="0.2">
      <c r="A59" s="212" t="s">
        <v>42</v>
      </c>
      <c r="B59" s="285" t="s">
        <v>43</v>
      </c>
      <c r="C59" s="286"/>
      <c r="D59" s="287"/>
      <c r="E59" s="233">
        <f>E60+E61+E62</f>
        <v>1165144529</v>
      </c>
      <c r="F59" s="212" t="s">
        <v>42</v>
      </c>
      <c r="G59" s="363" t="s">
        <v>45</v>
      </c>
      <c r="H59" s="364"/>
      <c r="I59" s="364"/>
      <c r="J59" s="234">
        <f>J60+J61+J62</f>
        <v>2416287808</v>
      </c>
    </row>
    <row r="60" spans="1:10" s="1" customFormat="1" ht="18" customHeight="1" x14ac:dyDescent="0.2">
      <c r="A60" s="197"/>
      <c r="B60" s="301" t="s">
        <v>86</v>
      </c>
      <c r="C60" s="198" t="s">
        <v>1</v>
      </c>
      <c r="D60" s="199" t="s">
        <v>10</v>
      </c>
      <c r="E60" s="235">
        <f t="shared" ref="E60:E62" si="4">E36+E55</f>
        <v>1165144529</v>
      </c>
      <c r="F60" s="282"/>
      <c r="G60" s="284" t="s">
        <v>85</v>
      </c>
      <c r="H60" s="198" t="s">
        <v>1</v>
      </c>
      <c r="I60" s="199" t="s">
        <v>10</v>
      </c>
      <c r="J60" s="230">
        <f t="shared" ref="J60:J62" si="5">J36+J55</f>
        <v>2410963808</v>
      </c>
    </row>
    <row r="61" spans="1:10" s="1" customFormat="1" ht="18" customHeight="1" x14ac:dyDescent="0.2">
      <c r="A61" s="197"/>
      <c r="B61" s="302"/>
      <c r="C61" s="198" t="s">
        <v>2</v>
      </c>
      <c r="D61" s="199" t="s">
        <v>13</v>
      </c>
      <c r="E61" s="235">
        <f t="shared" si="4"/>
        <v>0</v>
      </c>
      <c r="F61" s="282"/>
      <c r="G61" s="284"/>
      <c r="H61" s="198" t="s">
        <v>2</v>
      </c>
      <c r="I61" s="199" t="s">
        <v>13</v>
      </c>
      <c r="J61" s="230">
        <f t="shared" si="5"/>
        <v>5324000</v>
      </c>
    </row>
    <row r="62" spans="1:10" s="1" customFormat="1" ht="18" customHeight="1" x14ac:dyDescent="0.2">
      <c r="A62" s="202"/>
      <c r="B62" s="331"/>
      <c r="C62" s="198" t="s">
        <v>4</v>
      </c>
      <c r="D62" s="199" t="s">
        <v>12</v>
      </c>
      <c r="E62" s="232">
        <f t="shared" si="4"/>
        <v>0</v>
      </c>
      <c r="F62" s="283"/>
      <c r="G62" s="284"/>
      <c r="H62" s="198" t="s">
        <v>4</v>
      </c>
      <c r="I62" s="199" t="s">
        <v>12</v>
      </c>
      <c r="J62" s="229">
        <f t="shared" si="5"/>
        <v>0</v>
      </c>
    </row>
    <row r="63" spans="1:10" s="11" customFormat="1" ht="30" customHeight="1" thickBot="1" x14ac:dyDescent="0.25">
      <c r="A63" s="288" t="s">
        <v>73</v>
      </c>
      <c r="B63" s="289"/>
      <c r="C63" s="289"/>
      <c r="D63" s="290"/>
      <c r="E63" s="129">
        <f>J59-E59</f>
        <v>1251143279</v>
      </c>
      <c r="F63" s="288" t="s">
        <v>74</v>
      </c>
      <c r="G63" s="289"/>
      <c r="H63" s="289"/>
      <c r="I63" s="290"/>
      <c r="J63" s="131"/>
    </row>
    <row r="64" spans="1:10" s="1" customFormat="1" ht="18" customHeight="1" x14ac:dyDescent="0.2">
      <c r="A64" s="37" t="s">
        <v>46</v>
      </c>
      <c r="B64" s="327" t="s">
        <v>44</v>
      </c>
      <c r="C64" s="328"/>
      <c r="D64" s="329"/>
      <c r="E64" s="98">
        <f>E65+E66</f>
        <v>1785602784</v>
      </c>
      <c r="F64" s="57" t="s">
        <v>46</v>
      </c>
      <c r="G64" s="360" t="s">
        <v>58</v>
      </c>
      <c r="H64" s="361"/>
      <c r="I64" s="362"/>
      <c r="J64" s="97">
        <f>J65+J66</f>
        <v>534459505</v>
      </c>
    </row>
    <row r="65" spans="1:10" s="1" customFormat="1" ht="18" customHeight="1" x14ac:dyDescent="0.2">
      <c r="A65" s="31"/>
      <c r="B65" s="280" t="s">
        <v>75</v>
      </c>
      <c r="C65" s="27" t="s">
        <v>1</v>
      </c>
      <c r="D65" s="28" t="s">
        <v>87</v>
      </c>
      <c r="E65" s="90">
        <v>1785602784</v>
      </c>
      <c r="F65" s="31"/>
      <c r="G65" s="280" t="s">
        <v>70</v>
      </c>
      <c r="H65" s="27" t="s">
        <v>1</v>
      </c>
      <c r="I65" s="28" t="s">
        <v>90</v>
      </c>
      <c r="J65" s="95">
        <f>'3.'!E66</f>
        <v>518835505</v>
      </c>
    </row>
    <row r="66" spans="1:10" s="1" customFormat="1" ht="18" customHeight="1" x14ac:dyDescent="0.2">
      <c r="A66" s="31"/>
      <c r="B66" s="281"/>
      <c r="C66" s="27" t="s">
        <v>2</v>
      </c>
      <c r="D66" s="28" t="s">
        <v>88</v>
      </c>
      <c r="E66" s="90">
        <v>0</v>
      </c>
      <c r="F66" s="31"/>
      <c r="G66" s="281"/>
      <c r="H66" s="27" t="s">
        <v>2</v>
      </c>
      <c r="I66" s="28" t="s">
        <v>89</v>
      </c>
      <c r="J66" s="95">
        <v>15624000</v>
      </c>
    </row>
    <row r="67" spans="1:10" s="7" customFormat="1" ht="18" customHeight="1" x14ac:dyDescent="0.2">
      <c r="A67" s="203" t="s">
        <v>47</v>
      </c>
      <c r="B67" s="304" t="s">
        <v>29</v>
      </c>
      <c r="C67" s="305"/>
      <c r="D67" s="306"/>
      <c r="E67" s="231">
        <f>E68+E69+E70</f>
        <v>2950747313</v>
      </c>
      <c r="F67" s="205" t="s">
        <v>47</v>
      </c>
      <c r="G67" s="304" t="s">
        <v>30</v>
      </c>
      <c r="H67" s="305"/>
      <c r="I67" s="306"/>
      <c r="J67" s="227">
        <f>J68+J69+J70</f>
        <v>2950747313</v>
      </c>
    </row>
    <row r="68" spans="1:10" s="7" customFormat="1" ht="18" customHeight="1" x14ac:dyDescent="0.2">
      <c r="A68" s="217"/>
      <c r="B68" s="301" t="s">
        <v>72</v>
      </c>
      <c r="C68" s="198" t="s">
        <v>1</v>
      </c>
      <c r="D68" s="199" t="s">
        <v>10</v>
      </c>
      <c r="E68" s="228">
        <f>E60+E65+E66</f>
        <v>2950747313</v>
      </c>
      <c r="F68" s="219"/>
      <c r="G68" s="301" t="s">
        <v>71</v>
      </c>
      <c r="H68" s="198" t="s">
        <v>1</v>
      </c>
      <c r="I68" s="199" t="s">
        <v>10</v>
      </c>
      <c r="J68" s="229">
        <f>J60+J65+J66</f>
        <v>2945423313</v>
      </c>
    </row>
    <row r="69" spans="1:10" s="7" customFormat="1" ht="18" customHeight="1" x14ac:dyDescent="0.2">
      <c r="A69" s="217"/>
      <c r="B69" s="302"/>
      <c r="C69" s="198" t="s">
        <v>2</v>
      </c>
      <c r="D69" s="199" t="s">
        <v>13</v>
      </c>
      <c r="E69" s="228">
        <f>E61</f>
        <v>0</v>
      </c>
      <c r="F69" s="219"/>
      <c r="G69" s="302"/>
      <c r="H69" s="198" t="s">
        <v>2</v>
      </c>
      <c r="I69" s="199" t="s">
        <v>13</v>
      </c>
      <c r="J69" s="229">
        <f t="shared" ref="J69:J70" si="6">J61</f>
        <v>5324000</v>
      </c>
    </row>
    <row r="70" spans="1:10" s="7" customFormat="1" ht="18" customHeight="1" thickBot="1" x14ac:dyDescent="0.25">
      <c r="A70" s="220"/>
      <c r="B70" s="303"/>
      <c r="C70" s="221" t="s">
        <v>4</v>
      </c>
      <c r="D70" s="222" t="s">
        <v>12</v>
      </c>
      <c r="E70" s="236">
        <f t="shared" ref="E70" si="7">E62</f>
        <v>0</v>
      </c>
      <c r="F70" s="224"/>
      <c r="G70" s="303"/>
      <c r="H70" s="221" t="s">
        <v>4</v>
      </c>
      <c r="I70" s="222" t="s">
        <v>12</v>
      </c>
      <c r="J70" s="237">
        <f t="shared" si="6"/>
        <v>0</v>
      </c>
    </row>
    <row r="72" spans="1:10" x14ac:dyDescent="0.2">
      <c r="J72" s="180"/>
    </row>
    <row r="73" spans="1:10" x14ac:dyDescent="0.2">
      <c r="A73" s="359"/>
      <c r="B73" s="359"/>
      <c r="C73" s="359"/>
      <c r="D73" s="359"/>
      <c r="E73" s="359"/>
    </row>
  </sheetData>
  <sheetProtection formatCells="0"/>
  <mergeCells count="77">
    <mergeCell ref="B68:B70"/>
    <mergeCell ref="G68:G70"/>
    <mergeCell ref="A73:E73"/>
    <mergeCell ref="A3:J3"/>
    <mergeCell ref="A4:J4"/>
    <mergeCell ref="A5:J5"/>
    <mergeCell ref="A6:J6"/>
    <mergeCell ref="A7:J7"/>
    <mergeCell ref="B64:D64"/>
    <mergeCell ref="G64:I64"/>
    <mergeCell ref="B65:B66"/>
    <mergeCell ref="G65:G66"/>
    <mergeCell ref="B67:D67"/>
    <mergeCell ref="G67:I67"/>
    <mergeCell ref="B59:D59"/>
    <mergeCell ref="G59:I59"/>
    <mergeCell ref="B60:B62"/>
    <mergeCell ref="F60:F62"/>
    <mergeCell ref="G60:G62"/>
    <mergeCell ref="A63:D63"/>
    <mergeCell ref="F63:I63"/>
    <mergeCell ref="B54:D54"/>
    <mergeCell ref="G54:I54"/>
    <mergeCell ref="B55:B57"/>
    <mergeCell ref="G55:G57"/>
    <mergeCell ref="A58:D58"/>
    <mergeCell ref="F58:I58"/>
    <mergeCell ref="B46:B49"/>
    <mergeCell ref="C46:D46"/>
    <mergeCell ref="G46:G49"/>
    <mergeCell ref="H46:I46"/>
    <mergeCell ref="B50:B53"/>
    <mergeCell ref="C50:D50"/>
    <mergeCell ref="G50:G53"/>
    <mergeCell ref="H50:I50"/>
    <mergeCell ref="A40:J40"/>
    <mergeCell ref="B41:D41"/>
    <mergeCell ref="G41:I41"/>
    <mergeCell ref="B42:B45"/>
    <mergeCell ref="C42:D42"/>
    <mergeCell ref="G42:G45"/>
    <mergeCell ref="H42:I42"/>
    <mergeCell ref="A39:D39"/>
    <mergeCell ref="F39:I39"/>
    <mergeCell ref="B25:B28"/>
    <mergeCell ref="C25:D25"/>
    <mergeCell ref="G25:G28"/>
    <mergeCell ref="H25:I25"/>
    <mergeCell ref="A29:E34"/>
    <mergeCell ref="G29:G34"/>
    <mergeCell ref="H29:I29"/>
    <mergeCell ref="B35:D35"/>
    <mergeCell ref="G35:I35"/>
    <mergeCell ref="B36:B38"/>
    <mergeCell ref="F36:F38"/>
    <mergeCell ref="G36:G38"/>
    <mergeCell ref="B17:B20"/>
    <mergeCell ref="C17:D17"/>
    <mergeCell ref="G17:G20"/>
    <mergeCell ref="H17:I17"/>
    <mergeCell ref="B21:B24"/>
    <mergeCell ref="C21:D21"/>
    <mergeCell ref="G21:G24"/>
    <mergeCell ref="H21:I21"/>
    <mergeCell ref="A11:J11"/>
    <mergeCell ref="B12:D12"/>
    <mergeCell ref="G12:I12"/>
    <mergeCell ref="B13:B16"/>
    <mergeCell ref="C13:D13"/>
    <mergeCell ref="G13:G16"/>
    <mergeCell ref="H13:I13"/>
    <mergeCell ref="I1:J1"/>
    <mergeCell ref="D8:I8"/>
    <mergeCell ref="A9:E9"/>
    <mergeCell ref="F9:J9"/>
    <mergeCell ref="C10:D10"/>
    <mergeCell ref="H10:I10"/>
  </mergeCells>
  <printOptions horizontalCentered="1"/>
  <pageMargins left="0.19685039370078741" right="0.19685039370078741" top="3.937007874015748E-2" bottom="0" header="0.43307086614173229" footer="0.51181102362204722"/>
  <pageSetup paperSize="9" scale="74" orientation="landscape" r:id="rId1"/>
  <headerFooter alignWithMargins="0"/>
  <rowBreaks count="1" manualBreakCount="1">
    <brk id="3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O73"/>
  <sheetViews>
    <sheetView topLeftCell="A28" zoomScale="98" zoomScaleNormal="98" workbookViewId="0">
      <selection activeCell="J71" sqref="J71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3" customWidth="1"/>
    <col min="4" max="4" width="56.7109375" style="3" customWidth="1"/>
    <col min="5" max="5" width="12.7109375" style="43" customWidth="1"/>
    <col min="6" max="6" width="6.5703125" style="19" customWidth="1"/>
    <col min="7" max="7" width="4.28515625" style="19" customWidth="1"/>
    <col min="8" max="8" width="3.7109375" style="19" customWidth="1"/>
    <col min="9" max="9" width="56.7109375" style="3" customWidth="1"/>
    <col min="10" max="10" width="13.85546875" style="43" customWidth="1"/>
    <col min="11" max="16384" width="9.140625" style="3"/>
  </cols>
  <sheetData>
    <row r="1" spans="1:11" ht="14.25" x14ac:dyDescent="0.2">
      <c r="I1" s="307" t="s">
        <v>209</v>
      </c>
      <c r="J1" s="307"/>
    </row>
    <row r="2" spans="1:11" ht="14.25" x14ac:dyDescent="0.2">
      <c r="I2" s="32"/>
      <c r="J2" s="80"/>
    </row>
    <row r="3" spans="1:11" ht="15.95" customHeight="1" x14ac:dyDescent="0.25">
      <c r="A3" s="334" t="s">
        <v>171</v>
      </c>
      <c r="B3" s="334"/>
      <c r="C3" s="334"/>
      <c r="D3" s="334"/>
      <c r="E3" s="334"/>
      <c r="F3" s="334"/>
      <c r="G3" s="334"/>
      <c r="H3" s="334"/>
      <c r="I3" s="334"/>
      <c r="J3" s="334"/>
      <c r="K3" s="3" t="s">
        <v>41</v>
      </c>
    </row>
    <row r="4" spans="1:11" ht="15.95" customHeight="1" x14ac:dyDescent="0.25">
      <c r="A4" s="334" t="s">
        <v>27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1" ht="15.95" customHeight="1" x14ac:dyDescent="0.25">
      <c r="A5" s="334" t="s">
        <v>52</v>
      </c>
      <c r="B5" s="334"/>
      <c r="C5" s="334"/>
      <c r="D5" s="334"/>
      <c r="E5" s="334"/>
      <c r="F5" s="334"/>
      <c r="G5" s="334"/>
      <c r="H5" s="334"/>
      <c r="I5" s="334"/>
      <c r="J5" s="334"/>
    </row>
    <row r="6" spans="1:11" ht="15.95" customHeight="1" x14ac:dyDescent="0.25">
      <c r="A6" s="334" t="s">
        <v>206</v>
      </c>
      <c r="B6" s="334"/>
      <c r="C6" s="334"/>
      <c r="D6" s="334"/>
      <c r="E6" s="334"/>
      <c r="F6" s="334"/>
      <c r="G6" s="334"/>
      <c r="H6" s="334"/>
      <c r="I6" s="334"/>
      <c r="J6" s="334"/>
    </row>
    <row r="7" spans="1:11" ht="15.95" customHeight="1" x14ac:dyDescent="0.25">
      <c r="A7" s="334"/>
      <c r="B7" s="334"/>
      <c r="C7" s="334"/>
      <c r="D7" s="334"/>
      <c r="E7" s="334"/>
      <c r="F7" s="334"/>
      <c r="G7" s="334"/>
      <c r="H7" s="334"/>
      <c r="I7" s="334"/>
      <c r="J7" s="334"/>
    </row>
    <row r="8" spans="1:11" ht="15.95" customHeight="1" thickBot="1" x14ac:dyDescent="0.35">
      <c r="D8" s="279"/>
      <c r="E8" s="279"/>
      <c r="F8" s="279"/>
      <c r="G8" s="279"/>
      <c r="H8" s="279"/>
      <c r="I8" s="279"/>
      <c r="J8" s="14" t="s">
        <v>161</v>
      </c>
    </row>
    <row r="9" spans="1:11" s="6" customFormat="1" ht="21.95" customHeight="1" x14ac:dyDescent="0.2">
      <c r="A9" s="276" t="s">
        <v>50</v>
      </c>
      <c r="B9" s="277"/>
      <c r="C9" s="277"/>
      <c r="D9" s="277"/>
      <c r="E9" s="277"/>
      <c r="F9" s="276" t="s">
        <v>51</v>
      </c>
      <c r="G9" s="277"/>
      <c r="H9" s="277"/>
      <c r="I9" s="277"/>
      <c r="J9" s="278"/>
    </row>
    <row r="10" spans="1:11" s="6" customFormat="1" ht="41.25" customHeight="1" thickBot="1" x14ac:dyDescent="0.25">
      <c r="A10" s="118" t="s">
        <v>93</v>
      </c>
      <c r="B10" s="119" t="s">
        <v>94</v>
      </c>
      <c r="C10" s="308"/>
      <c r="D10" s="309"/>
      <c r="E10" s="120" t="s">
        <v>40</v>
      </c>
      <c r="F10" s="118" t="s">
        <v>93</v>
      </c>
      <c r="G10" s="119" t="s">
        <v>94</v>
      </c>
      <c r="H10" s="310"/>
      <c r="I10" s="311"/>
      <c r="J10" s="121" t="s">
        <v>40</v>
      </c>
    </row>
    <row r="11" spans="1:11" s="1" customFormat="1" ht="18" customHeight="1" x14ac:dyDescent="0.2">
      <c r="A11" s="319" t="s">
        <v>49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1" s="2" customFormat="1" ht="18" customHeight="1" x14ac:dyDescent="0.2">
      <c r="A12" s="37" t="s">
        <v>0</v>
      </c>
      <c r="B12" s="327" t="s">
        <v>48</v>
      </c>
      <c r="C12" s="328"/>
      <c r="D12" s="329"/>
      <c r="E12" s="88">
        <f>E13+E17+E21+E25</f>
        <v>960000</v>
      </c>
      <c r="F12" s="38" t="s">
        <v>0</v>
      </c>
      <c r="G12" s="316" t="s">
        <v>21</v>
      </c>
      <c r="H12" s="317"/>
      <c r="I12" s="318"/>
      <c r="J12" s="81">
        <f>J13+J17+J21+J25+J29</f>
        <v>517509505</v>
      </c>
    </row>
    <row r="13" spans="1:11" s="1" customFormat="1" ht="18" customHeight="1" x14ac:dyDescent="0.2">
      <c r="A13" s="25"/>
      <c r="B13" s="298" t="s">
        <v>64</v>
      </c>
      <c r="C13" s="313" t="s">
        <v>55</v>
      </c>
      <c r="D13" s="314"/>
      <c r="E13" s="89">
        <f>E14+E15+E16</f>
        <v>0</v>
      </c>
      <c r="F13" s="21"/>
      <c r="G13" s="295" t="s">
        <v>59</v>
      </c>
      <c r="H13" s="312" t="s">
        <v>17</v>
      </c>
      <c r="I13" s="312"/>
      <c r="J13" s="82">
        <f>J14+J15+J16</f>
        <v>402734928</v>
      </c>
    </row>
    <row r="14" spans="1:11" s="1" customFormat="1" ht="18" customHeight="1" x14ac:dyDescent="0.2">
      <c r="A14" s="25"/>
      <c r="B14" s="299"/>
      <c r="C14" s="27" t="s">
        <v>1</v>
      </c>
      <c r="D14" s="28" t="s">
        <v>10</v>
      </c>
      <c r="E14" s="90">
        <v>0</v>
      </c>
      <c r="F14" s="21"/>
      <c r="G14" s="296"/>
      <c r="H14" s="27" t="s">
        <v>1</v>
      </c>
      <c r="I14" s="28" t="s">
        <v>10</v>
      </c>
      <c r="J14" s="83">
        <v>402734928</v>
      </c>
    </row>
    <row r="15" spans="1:11" s="1" customFormat="1" ht="18" customHeight="1" x14ac:dyDescent="0.2">
      <c r="A15" s="25"/>
      <c r="B15" s="299"/>
      <c r="C15" s="27" t="s">
        <v>2</v>
      </c>
      <c r="D15" s="28" t="s">
        <v>13</v>
      </c>
      <c r="E15" s="90">
        <v>0</v>
      </c>
      <c r="F15" s="21"/>
      <c r="G15" s="296"/>
      <c r="H15" s="27" t="s">
        <v>2</v>
      </c>
      <c r="I15" s="28" t="s">
        <v>13</v>
      </c>
      <c r="J15" s="83">
        <v>0</v>
      </c>
    </row>
    <row r="16" spans="1:11" s="1" customFormat="1" ht="18" customHeight="1" x14ac:dyDescent="0.2">
      <c r="A16" s="25"/>
      <c r="B16" s="300"/>
      <c r="C16" s="27" t="s">
        <v>4</v>
      </c>
      <c r="D16" s="28" t="s">
        <v>12</v>
      </c>
      <c r="E16" s="90">
        <v>0</v>
      </c>
      <c r="F16" s="21"/>
      <c r="G16" s="297"/>
      <c r="H16" s="27" t="s">
        <v>4</v>
      </c>
      <c r="I16" s="28" t="s">
        <v>12</v>
      </c>
      <c r="J16" s="83">
        <v>0</v>
      </c>
    </row>
    <row r="17" spans="1:10" s="1" customFormat="1" ht="18" customHeight="1" x14ac:dyDescent="0.2">
      <c r="A17" s="25"/>
      <c r="B17" s="298" t="s">
        <v>77</v>
      </c>
      <c r="C17" s="313" t="s">
        <v>6</v>
      </c>
      <c r="D17" s="314"/>
      <c r="E17" s="89">
        <f>E18+E19+E20</f>
        <v>0</v>
      </c>
      <c r="F17" s="21"/>
      <c r="G17" s="295" t="s">
        <v>60</v>
      </c>
      <c r="H17" s="315" t="s">
        <v>20</v>
      </c>
      <c r="I17" s="315"/>
      <c r="J17" s="82">
        <f>J18+J19+J20</f>
        <v>59780095</v>
      </c>
    </row>
    <row r="18" spans="1:10" s="1" customFormat="1" ht="18" customHeight="1" x14ac:dyDescent="0.2">
      <c r="A18" s="25"/>
      <c r="B18" s="299"/>
      <c r="C18" s="27" t="s">
        <v>1</v>
      </c>
      <c r="D18" s="28" t="s">
        <v>10</v>
      </c>
      <c r="E18" s="90">
        <v>0</v>
      </c>
      <c r="F18" s="21"/>
      <c r="G18" s="296"/>
      <c r="H18" s="27" t="s">
        <v>1</v>
      </c>
      <c r="I18" s="28" t="s">
        <v>10</v>
      </c>
      <c r="J18" s="83">
        <v>59780095</v>
      </c>
    </row>
    <row r="19" spans="1:10" s="1" customFormat="1" ht="18" customHeight="1" x14ac:dyDescent="0.2">
      <c r="A19" s="25"/>
      <c r="B19" s="299"/>
      <c r="C19" s="27" t="s">
        <v>2</v>
      </c>
      <c r="D19" s="28" t="s">
        <v>13</v>
      </c>
      <c r="E19" s="90">
        <v>0</v>
      </c>
      <c r="F19" s="21"/>
      <c r="G19" s="296"/>
      <c r="H19" s="27" t="s">
        <v>2</v>
      </c>
      <c r="I19" s="28" t="s">
        <v>13</v>
      </c>
      <c r="J19" s="83">
        <v>0</v>
      </c>
    </row>
    <row r="20" spans="1:10" s="1" customFormat="1" ht="18" customHeight="1" x14ac:dyDescent="0.2">
      <c r="A20" s="25"/>
      <c r="B20" s="300"/>
      <c r="C20" s="27" t="s">
        <v>4</v>
      </c>
      <c r="D20" s="28" t="s">
        <v>12</v>
      </c>
      <c r="E20" s="90">
        <v>0</v>
      </c>
      <c r="F20" s="21"/>
      <c r="G20" s="297"/>
      <c r="H20" s="27" t="s">
        <v>4</v>
      </c>
      <c r="I20" s="28" t="s">
        <v>12</v>
      </c>
      <c r="J20" s="83">
        <v>0</v>
      </c>
    </row>
    <row r="21" spans="1:10" s="1" customFormat="1" ht="18" customHeight="1" x14ac:dyDescent="0.2">
      <c r="A21" s="25"/>
      <c r="B21" s="298" t="s">
        <v>78</v>
      </c>
      <c r="C21" s="313" t="s">
        <v>39</v>
      </c>
      <c r="D21" s="314"/>
      <c r="E21" s="89">
        <f>E22+E23+E24</f>
        <v>960000</v>
      </c>
      <c r="F21" s="21"/>
      <c r="G21" s="295" t="s">
        <v>61</v>
      </c>
      <c r="H21" s="315" t="s">
        <v>36</v>
      </c>
      <c r="I21" s="315"/>
      <c r="J21" s="82">
        <f>J22+J23+J24</f>
        <v>54994482</v>
      </c>
    </row>
    <row r="22" spans="1:10" s="1" customFormat="1" ht="18" customHeight="1" x14ac:dyDescent="0.2">
      <c r="A22" s="25"/>
      <c r="B22" s="299"/>
      <c r="C22" s="27" t="s">
        <v>1</v>
      </c>
      <c r="D22" s="28" t="s">
        <v>10</v>
      </c>
      <c r="E22" s="90">
        <v>960000</v>
      </c>
      <c r="F22" s="21"/>
      <c r="G22" s="296"/>
      <c r="H22" s="27" t="s">
        <v>1</v>
      </c>
      <c r="I22" s="28" t="s">
        <v>10</v>
      </c>
      <c r="J22" s="83">
        <v>54994482</v>
      </c>
    </row>
    <row r="23" spans="1:10" s="1" customFormat="1" ht="18" customHeight="1" x14ac:dyDescent="0.2">
      <c r="A23" s="25"/>
      <c r="B23" s="299"/>
      <c r="C23" s="27" t="s">
        <v>2</v>
      </c>
      <c r="D23" s="28" t="s">
        <v>13</v>
      </c>
      <c r="E23" s="90">
        <v>0</v>
      </c>
      <c r="F23" s="21"/>
      <c r="G23" s="296"/>
      <c r="H23" s="27" t="s">
        <v>2</v>
      </c>
      <c r="I23" s="28" t="s">
        <v>13</v>
      </c>
      <c r="J23" s="83">
        <v>0</v>
      </c>
    </row>
    <row r="24" spans="1:10" s="1" customFormat="1" ht="18" customHeight="1" x14ac:dyDescent="0.2">
      <c r="A24" s="25"/>
      <c r="B24" s="300"/>
      <c r="C24" s="27" t="s">
        <v>4</v>
      </c>
      <c r="D24" s="28" t="s">
        <v>12</v>
      </c>
      <c r="E24" s="90">
        <v>0</v>
      </c>
      <c r="F24" s="21"/>
      <c r="G24" s="297"/>
      <c r="H24" s="27" t="s">
        <v>4</v>
      </c>
      <c r="I24" s="28" t="s">
        <v>12</v>
      </c>
      <c r="J24" s="83">
        <v>0</v>
      </c>
    </row>
    <row r="25" spans="1:10" s="1" customFormat="1" ht="18" customHeight="1" x14ac:dyDescent="0.2">
      <c r="A25" s="25"/>
      <c r="B25" s="298" t="s">
        <v>80</v>
      </c>
      <c r="C25" s="293" t="s">
        <v>54</v>
      </c>
      <c r="D25" s="294"/>
      <c r="E25" s="89">
        <f>E26+E27+E28</f>
        <v>0</v>
      </c>
      <c r="F25" s="21"/>
      <c r="G25" s="295" t="s">
        <v>62</v>
      </c>
      <c r="H25" s="312" t="s">
        <v>8</v>
      </c>
      <c r="I25" s="312"/>
      <c r="J25" s="82">
        <f>J26+J27+J28</f>
        <v>0</v>
      </c>
    </row>
    <row r="26" spans="1:10" s="1" customFormat="1" ht="18" customHeight="1" x14ac:dyDescent="0.2">
      <c r="A26" s="25"/>
      <c r="B26" s="299"/>
      <c r="C26" s="27" t="s">
        <v>1</v>
      </c>
      <c r="D26" s="28" t="s">
        <v>10</v>
      </c>
      <c r="E26" s="90">
        <v>0</v>
      </c>
      <c r="F26" s="21"/>
      <c r="G26" s="296"/>
      <c r="H26" s="27" t="s">
        <v>1</v>
      </c>
      <c r="I26" s="28" t="s">
        <v>10</v>
      </c>
      <c r="J26" s="83">
        <v>0</v>
      </c>
    </row>
    <row r="27" spans="1:10" s="1" customFormat="1" ht="18" customHeight="1" x14ac:dyDescent="0.2">
      <c r="A27" s="25"/>
      <c r="B27" s="299"/>
      <c r="C27" s="27" t="s">
        <v>2</v>
      </c>
      <c r="D27" s="28" t="s">
        <v>13</v>
      </c>
      <c r="E27" s="90">
        <v>0</v>
      </c>
      <c r="F27" s="21"/>
      <c r="G27" s="296"/>
      <c r="H27" s="27" t="s">
        <v>2</v>
      </c>
      <c r="I27" s="28" t="s">
        <v>13</v>
      </c>
      <c r="J27" s="83">
        <v>0</v>
      </c>
    </row>
    <row r="28" spans="1:10" s="1" customFormat="1" ht="18" customHeight="1" x14ac:dyDescent="0.2">
      <c r="A28" s="26"/>
      <c r="B28" s="300"/>
      <c r="C28" s="27" t="s">
        <v>4</v>
      </c>
      <c r="D28" s="28" t="s">
        <v>12</v>
      </c>
      <c r="E28" s="90">
        <v>0</v>
      </c>
      <c r="F28" s="21"/>
      <c r="G28" s="297"/>
      <c r="H28" s="27" t="s">
        <v>4</v>
      </c>
      <c r="I28" s="28" t="s">
        <v>12</v>
      </c>
      <c r="J28" s="83">
        <v>0</v>
      </c>
    </row>
    <row r="29" spans="1:10" s="1" customFormat="1" ht="18" customHeight="1" x14ac:dyDescent="0.2">
      <c r="A29" s="342"/>
      <c r="B29" s="343"/>
      <c r="C29" s="343"/>
      <c r="D29" s="343"/>
      <c r="E29" s="366"/>
      <c r="F29" s="21"/>
      <c r="G29" s="295" t="s">
        <v>63</v>
      </c>
      <c r="H29" s="315" t="s">
        <v>14</v>
      </c>
      <c r="I29" s="315"/>
      <c r="J29" s="82">
        <f>J30+J33+J34</f>
        <v>0</v>
      </c>
    </row>
    <row r="30" spans="1:10" s="1" customFormat="1" ht="18" customHeight="1" x14ac:dyDescent="0.2">
      <c r="A30" s="344"/>
      <c r="B30" s="345"/>
      <c r="C30" s="345"/>
      <c r="D30" s="345"/>
      <c r="E30" s="367"/>
      <c r="F30" s="21"/>
      <c r="G30" s="296"/>
      <c r="H30" s="27" t="s">
        <v>1</v>
      </c>
      <c r="I30" s="28" t="s">
        <v>10</v>
      </c>
      <c r="J30" s="83">
        <v>0</v>
      </c>
    </row>
    <row r="31" spans="1:10" s="1" customFormat="1" ht="18" customHeight="1" x14ac:dyDescent="0.2">
      <c r="A31" s="344"/>
      <c r="B31" s="345"/>
      <c r="C31" s="345"/>
      <c r="D31" s="345"/>
      <c r="E31" s="367"/>
      <c r="F31" s="21"/>
      <c r="G31" s="296"/>
      <c r="H31" s="34" t="s">
        <v>96</v>
      </c>
      <c r="I31" s="35" t="s">
        <v>98</v>
      </c>
      <c r="J31" s="84">
        <v>0</v>
      </c>
    </row>
    <row r="32" spans="1:10" s="1" customFormat="1" ht="18" customHeight="1" x14ac:dyDescent="0.2">
      <c r="A32" s="344"/>
      <c r="B32" s="345"/>
      <c r="C32" s="345"/>
      <c r="D32" s="345"/>
      <c r="E32" s="367"/>
      <c r="F32" s="21"/>
      <c r="G32" s="296"/>
      <c r="H32" s="41" t="s">
        <v>97</v>
      </c>
      <c r="I32" s="42" t="s">
        <v>99</v>
      </c>
      <c r="J32" s="85">
        <v>0</v>
      </c>
    </row>
    <row r="33" spans="1:10" s="1" customFormat="1" ht="18" customHeight="1" x14ac:dyDescent="0.2">
      <c r="A33" s="344"/>
      <c r="B33" s="345"/>
      <c r="C33" s="345"/>
      <c r="D33" s="345"/>
      <c r="E33" s="367"/>
      <c r="F33" s="21"/>
      <c r="G33" s="296"/>
      <c r="H33" s="53" t="s">
        <v>2</v>
      </c>
      <c r="I33" s="54" t="s">
        <v>13</v>
      </c>
      <c r="J33" s="86">
        <v>0</v>
      </c>
    </row>
    <row r="34" spans="1:10" s="1" customFormat="1" ht="18" customHeight="1" x14ac:dyDescent="0.2">
      <c r="A34" s="346"/>
      <c r="B34" s="347"/>
      <c r="C34" s="347"/>
      <c r="D34" s="347"/>
      <c r="E34" s="368"/>
      <c r="F34" s="21"/>
      <c r="G34" s="297"/>
      <c r="H34" s="53" t="s">
        <v>4</v>
      </c>
      <c r="I34" s="54" t="s">
        <v>12</v>
      </c>
      <c r="J34" s="86">
        <v>0</v>
      </c>
    </row>
    <row r="35" spans="1:10" s="1" customFormat="1" ht="18" customHeight="1" x14ac:dyDescent="0.2">
      <c r="A35" s="193" t="s">
        <v>0</v>
      </c>
      <c r="B35" s="348" t="s">
        <v>23</v>
      </c>
      <c r="C35" s="349"/>
      <c r="D35" s="350"/>
      <c r="E35" s="226">
        <f>+E36+E37+E38</f>
        <v>960000</v>
      </c>
      <c r="F35" s="205" t="s">
        <v>0</v>
      </c>
      <c r="G35" s="337" t="s">
        <v>18</v>
      </c>
      <c r="H35" s="365"/>
      <c r="I35" s="365"/>
      <c r="J35" s="206">
        <f>+J36+J37+J38</f>
        <v>517509505</v>
      </c>
    </row>
    <row r="36" spans="1:10" s="1" customFormat="1" ht="18" customHeight="1" x14ac:dyDescent="0.2">
      <c r="A36" s="197"/>
      <c r="B36" s="338" t="s">
        <v>83</v>
      </c>
      <c r="C36" s="198" t="s">
        <v>1</v>
      </c>
      <c r="D36" s="199" t="s">
        <v>10</v>
      </c>
      <c r="E36" s="228">
        <f>+E26+E22+E18+E14</f>
        <v>960000</v>
      </c>
      <c r="F36" s="282"/>
      <c r="G36" s="341" t="s">
        <v>82</v>
      </c>
      <c r="H36" s="198" t="s">
        <v>1</v>
      </c>
      <c r="I36" s="199" t="s">
        <v>10</v>
      </c>
      <c r="J36" s="201">
        <f>+J30+J26+J22+J18+J14</f>
        <v>517509505</v>
      </c>
    </row>
    <row r="37" spans="1:10" s="1" customFormat="1" ht="18" customHeight="1" x14ac:dyDescent="0.2">
      <c r="A37" s="197"/>
      <c r="B37" s="339"/>
      <c r="C37" s="198" t="s">
        <v>2</v>
      </c>
      <c r="D37" s="199" t="s">
        <v>13</v>
      </c>
      <c r="E37" s="228">
        <f>+E27+E23+E19+E15</f>
        <v>0</v>
      </c>
      <c r="F37" s="282"/>
      <c r="G37" s="341"/>
      <c r="H37" s="198" t="s">
        <v>2</v>
      </c>
      <c r="I37" s="199" t="s">
        <v>13</v>
      </c>
      <c r="J37" s="201">
        <f>+J27+J23+J19+J15+J33</f>
        <v>0</v>
      </c>
    </row>
    <row r="38" spans="1:10" s="1" customFormat="1" ht="18" customHeight="1" x14ac:dyDescent="0.2">
      <c r="A38" s="202"/>
      <c r="B38" s="340"/>
      <c r="C38" s="198" t="s">
        <v>4</v>
      </c>
      <c r="D38" s="199" t="s">
        <v>12</v>
      </c>
      <c r="E38" s="228">
        <f>+E28+E24+E20+E16</f>
        <v>0</v>
      </c>
      <c r="F38" s="283"/>
      <c r="G38" s="341"/>
      <c r="H38" s="198" t="s">
        <v>4</v>
      </c>
      <c r="I38" s="199" t="s">
        <v>12</v>
      </c>
      <c r="J38" s="238">
        <f>+J28+J24+J20+J16+J34</f>
        <v>0</v>
      </c>
    </row>
    <row r="39" spans="1:10" s="40" customFormat="1" ht="30.75" customHeight="1" thickBot="1" x14ac:dyDescent="0.25">
      <c r="A39" s="322" t="s">
        <v>100</v>
      </c>
      <c r="B39" s="323"/>
      <c r="C39" s="323"/>
      <c r="D39" s="324"/>
      <c r="E39" s="127">
        <f>J35-E35</f>
        <v>516549505</v>
      </c>
      <c r="F39" s="322" t="s">
        <v>101</v>
      </c>
      <c r="G39" s="323"/>
      <c r="H39" s="323"/>
      <c r="I39" s="324"/>
      <c r="J39" s="123"/>
    </row>
    <row r="40" spans="1:10" s="1" customFormat="1" ht="18" customHeight="1" x14ac:dyDescent="0.2">
      <c r="A40" s="369" t="s">
        <v>53</v>
      </c>
      <c r="B40" s="370"/>
      <c r="C40" s="370"/>
      <c r="D40" s="370"/>
      <c r="E40" s="370"/>
      <c r="F40" s="370"/>
      <c r="G40" s="370"/>
      <c r="H40" s="370"/>
      <c r="I40" s="370"/>
      <c r="J40" s="371"/>
    </row>
    <row r="41" spans="1:10" s="1" customFormat="1" ht="18" customHeight="1" x14ac:dyDescent="0.2">
      <c r="A41" s="24" t="s">
        <v>3</v>
      </c>
      <c r="B41" s="351" t="s">
        <v>24</v>
      </c>
      <c r="C41" s="352"/>
      <c r="D41" s="353"/>
      <c r="E41" s="88">
        <f>E42+E46+E50</f>
        <v>0</v>
      </c>
      <c r="F41" s="22" t="s">
        <v>3</v>
      </c>
      <c r="G41" s="354" t="s">
        <v>22</v>
      </c>
      <c r="H41" s="355"/>
      <c r="I41" s="356"/>
      <c r="J41" s="81">
        <f>J42+J46+J50</f>
        <v>2286000</v>
      </c>
    </row>
    <row r="42" spans="1:10" s="1" customFormat="1" ht="18" customHeight="1" x14ac:dyDescent="0.2">
      <c r="A42" s="25"/>
      <c r="B42" s="298" t="s">
        <v>76</v>
      </c>
      <c r="C42" s="313" t="s">
        <v>57</v>
      </c>
      <c r="D42" s="314"/>
      <c r="E42" s="89">
        <f>E43+E44+E45</f>
        <v>0</v>
      </c>
      <c r="F42" s="21"/>
      <c r="G42" s="295" t="s">
        <v>65</v>
      </c>
      <c r="H42" s="293" t="s">
        <v>15</v>
      </c>
      <c r="I42" s="294"/>
      <c r="J42" s="82">
        <f>J43+J44+J45</f>
        <v>2286000</v>
      </c>
    </row>
    <row r="43" spans="1:10" s="1" customFormat="1" ht="18" customHeight="1" x14ac:dyDescent="0.2">
      <c r="A43" s="25"/>
      <c r="B43" s="299"/>
      <c r="C43" s="27" t="s">
        <v>1</v>
      </c>
      <c r="D43" s="28" t="s">
        <v>10</v>
      </c>
      <c r="E43" s="90">
        <v>0</v>
      </c>
      <c r="F43" s="21"/>
      <c r="G43" s="296"/>
      <c r="H43" s="27" t="s">
        <v>1</v>
      </c>
      <c r="I43" s="28" t="s">
        <v>10</v>
      </c>
      <c r="J43" s="83">
        <v>2286000</v>
      </c>
    </row>
    <row r="44" spans="1:10" s="1" customFormat="1" ht="18" customHeight="1" x14ac:dyDescent="0.2">
      <c r="A44" s="25"/>
      <c r="B44" s="299"/>
      <c r="C44" s="27" t="s">
        <v>2</v>
      </c>
      <c r="D44" s="28" t="s">
        <v>13</v>
      </c>
      <c r="E44" s="90">
        <v>0</v>
      </c>
      <c r="F44" s="21"/>
      <c r="G44" s="296"/>
      <c r="H44" s="27" t="s">
        <v>2</v>
      </c>
      <c r="I44" s="28" t="s">
        <v>13</v>
      </c>
      <c r="J44" s="83">
        <v>0</v>
      </c>
    </row>
    <row r="45" spans="1:10" s="1" customFormat="1" ht="18" customHeight="1" x14ac:dyDescent="0.2">
      <c r="A45" s="25"/>
      <c r="B45" s="300"/>
      <c r="C45" s="27" t="s">
        <v>4</v>
      </c>
      <c r="D45" s="28" t="s">
        <v>12</v>
      </c>
      <c r="E45" s="90">
        <v>0</v>
      </c>
      <c r="F45" s="21"/>
      <c r="G45" s="297"/>
      <c r="H45" s="27" t="s">
        <v>4</v>
      </c>
      <c r="I45" s="28" t="s">
        <v>12</v>
      </c>
      <c r="J45" s="83">
        <v>0</v>
      </c>
    </row>
    <row r="46" spans="1:10" s="1" customFormat="1" ht="18" customHeight="1" x14ac:dyDescent="0.2">
      <c r="A46" s="25"/>
      <c r="B46" s="298" t="s">
        <v>79</v>
      </c>
      <c r="C46" s="313" t="s">
        <v>25</v>
      </c>
      <c r="D46" s="314"/>
      <c r="E46" s="89">
        <f>E47+E48+E49</f>
        <v>0</v>
      </c>
      <c r="F46" s="21"/>
      <c r="G46" s="295" t="s">
        <v>66</v>
      </c>
      <c r="H46" s="313" t="s">
        <v>16</v>
      </c>
      <c r="I46" s="314"/>
      <c r="J46" s="82">
        <f>J47+J48+J49</f>
        <v>0</v>
      </c>
    </row>
    <row r="47" spans="1:10" s="1" customFormat="1" ht="18" customHeight="1" x14ac:dyDescent="0.2">
      <c r="A47" s="25"/>
      <c r="B47" s="299"/>
      <c r="C47" s="27" t="s">
        <v>1</v>
      </c>
      <c r="D47" s="28" t="s">
        <v>10</v>
      </c>
      <c r="E47" s="90">
        <v>0</v>
      </c>
      <c r="F47" s="21"/>
      <c r="G47" s="296"/>
      <c r="H47" s="27" t="s">
        <v>1</v>
      </c>
      <c r="I47" s="28" t="s">
        <v>10</v>
      </c>
      <c r="J47" s="83">
        <v>0</v>
      </c>
    </row>
    <row r="48" spans="1:10" s="1" customFormat="1" ht="18" customHeight="1" x14ac:dyDescent="0.2">
      <c r="A48" s="25"/>
      <c r="B48" s="299"/>
      <c r="C48" s="27" t="s">
        <v>2</v>
      </c>
      <c r="D48" s="28" t="s">
        <v>13</v>
      </c>
      <c r="E48" s="90">
        <v>0</v>
      </c>
      <c r="F48" s="21"/>
      <c r="G48" s="296"/>
      <c r="H48" s="27" t="s">
        <v>2</v>
      </c>
      <c r="I48" s="28" t="s">
        <v>13</v>
      </c>
      <c r="J48" s="83">
        <v>0</v>
      </c>
    </row>
    <row r="49" spans="1:15" s="1" customFormat="1" ht="18" customHeight="1" x14ac:dyDescent="0.2">
      <c r="A49" s="25"/>
      <c r="B49" s="300"/>
      <c r="C49" s="27" t="s">
        <v>4</v>
      </c>
      <c r="D49" s="28" t="s">
        <v>12</v>
      </c>
      <c r="E49" s="90">
        <v>0</v>
      </c>
      <c r="F49" s="21"/>
      <c r="G49" s="297"/>
      <c r="H49" s="27" t="s">
        <v>4</v>
      </c>
      <c r="I49" s="28" t="s">
        <v>12</v>
      </c>
      <c r="J49" s="83">
        <v>0</v>
      </c>
    </row>
    <row r="50" spans="1:15" s="1" customFormat="1" ht="18" customHeight="1" x14ac:dyDescent="0.2">
      <c r="A50" s="25"/>
      <c r="B50" s="298" t="s">
        <v>81</v>
      </c>
      <c r="C50" s="293" t="s">
        <v>56</v>
      </c>
      <c r="D50" s="294"/>
      <c r="E50" s="89">
        <f>E51+E52+E53</f>
        <v>0</v>
      </c>
      <c r="F50" s="21"/>
      <c r="G50" s="295" t="s">
        <v>67</v>
      </c>
      <c r="H50" s="315" t="s">
        <v>68</v>
      </c>
      <c r="I50" s="315"/>
      <c r="J50" s="82">
        <f>J51+J52+J53</f>
        <v>0</v>
      </c>
    </row>
    <row r="51" spans="1:15" s="1" customFormat="1" ht="18" customHeight="1" x14ac:dyDescent="0.2">
      <c r="A51" s="25"/>
      <c r="B51" s="299"/>
      <c r="C51" s="27" t="s">
        <v>1</v>
      </c>
      <c r="D51" s="28" t="s">
        <v>10</v>
      </c>
      <c r="E51" s="90">
        <v>0</v>
      </c>
      <c r="F51" s="21"/>
      <c r="G51" s="296"/>
      <c r="H51" s="27" t="s">
        <v>1</v>
      </c>
      <c r="I51" s="28" t="s">
        <v>10</v>
      </c>
      <c r="J51" s="83">
        <v>0</v>
      </c>
    </row>
    <row r="52" spans="1:15" s="1" customFormat="1" ht="18" customHeight="1" x14ac:dyDescent="0.2">
      <c r="A52" s="25"/>
      <c r="B52" s="299"/>
      <c r="C52" s="27" t="s">
        <v>2</v>
      </c>
      <c r="D52" s="28" t="s">
        <v>13</v>
      </c>
      <c r="E52" s="90">
        <v>0</v>
      </c>
      <c r="F52" s="21"/>
      <c r="G52" s="296"/>
      <c r="H52" s="27" t="s">
        <v>2</v>
      </c>
      <c r="I52" s="28" t="s">
        <v>13</v>
      </c>
      <c r="J52" s="83">
        <v>0</v>
      </c>
    </row>
    <row r="53" spans="1:15" s="1" customFormat="1" ht="18" customHeight="1" x14ac:dyDescent="0.2">
      <c r="A53" s="26"/>
      <c r="B53" s="300"/>
      <c r="C53" s="27" t="s">
        <v>4</v>
      </c>
      <c r="D53" s="28" t="s">
        <v>12</v>
      </c>
      <c r="E53" s="90">
        <v>0</v>
      </c>
      <c r="F53" s="20"/>
      <c r="G53" s="297"/>
      <c r="H53" s="27" t="s">
        <v>4</v>
      </c>
      <c r="I53" s="28" t="s">
        <v>12</v>
      </c>
      <c r="J53" s="83">
        <v>0</v>
      </c>
    </row>
    <row r="54" spans="1:15" s="1" customFormat="1" ht="18" customHeight="1" x14ac:dyDescent="0.2">
      <c r="A54" s="203" t="s">
        <v>3</v>
      </c>
      <c r="B54" s="335" t="s">
        <v>26</v>
      </c>
      <c r="C54" s="336"/>
      <c r="D54" s="337"/>
      <c r="E54" s="231">
        <f>E55+E56+E57</f>
        <v>0</v>
      </c>
      <c r="F54" s="205" t="s">
        <v>3</v>
      </c>
      <c r="G54" s="335" t="s">
        <v>19</v>
      </c>
      <c r="H54" s="336"/>
      <c r="I54" s="337"/>
      <c r="J54" s="206">
        <f>J55+J56+J57</f>
        <v>2286000</v>
      </c>
    </row>
    <row r="55" spans="1:15" s="1" customFormat="1" ht="18" customHeight="1" x14ac:dyDescent="0.2">
      <c r="A55" s="197"/>
      <c r="B55" s="332" t="s">
        <v>84</v>
      </c>
      <c r="C55" s="198" t="s">
        <v>1</v>
      </c>
      <c r="D55" s="199" t="s">
        <v>10</v>
      </c>
      <c r="E55" s="228">
        <f t="shared" ref="E55:E57" si="0">E43+E47+E51</f>
        <v>0</v>
      </c>
      <c r="F55" s="207"/>
      <c r="G55" s="357" t="s">
        <v>69</v>
      </c>
      <c r="H55" s="198" t="s">
        <v>1</v>
      </c>
      <c r="I55" s="199" t="s">
        <v>10</v>
      </c>
      <c r="J55" s="201">
        <f t="shared" ref="J55:J57" si="1">J43+J47+J51</f>
        <v>2286000</v>
      </c>
    </row>
    <row r="56" spans="1:15" s="1" customFormat="1" ht="18" customHeight="1" x14ac:dyDescent="0.2">
      <c r="A56" s="197"/>
      <c r="B56" s="333"/>
      <c r="C56" s="198" t="s">
        <v>2</v>
      </c>
      <c r="D56" s="199" t="s">
        <v>13</v>
      </c>
      <c r="E56" s="228">
        <f t="shared" si="0"/>
        <v>0</v>
      </c>
      <c r="F56" s="207"/>
      <c r="G56" s="357"/>
      <c r="H56" s="198" t="s">
        <v>2</v>
      </c>
      <c r="I56" s="199" t="s">
        <v>13</v>
      </c>
      <c r="J56" s="201">
        <f t="shared" si="1"/>
        <v>0</v>
      </c>
    </row>
    <row r="57" spans="1:15" s="1" customFormat="1" ht="18" customHeight="1" x14ac:dyDescent="0.2">
      <c r="A57" s="197"/>
      <c r="B57" s="333"/>
      <c r="C57" s="209" t="s">
        <v>4</v>
      </c>
      <c r="D57" s="210" t="s">
        <v>12</v>
      </c>
      <c r="E57" s="232">
        <f t="shared" si="0"/>
        <v>0</v>
      </c>
      <c r="F57" s="207"/>
      <c r="G57" s="358"/>
      <c r="H57" s="209" t="s">
        <v>4</v>
      </c>
      <c r="I57" s="210" t="s">
        <v>12</v>
      </c>
      <c r="J57" s="238">
        <f t="shared" si="1"/>
        <v>0</v>
      </c>
    </row>
    <row r="58" spans="1:15" s="39" customFormat="1" ht="32.25" customHeight="1" thickBot="1" x14ac:dyDescent="0.25">
      <c r="A58" s="325" t="s">
        <v>102</v>
      </c>
      <c r="B58" s="326"/>
      <c r="C58" s="326"/>
      <c r="D58" s="326"/>
      <c r="E58" s="129">
        <f>J54-E54</f>
        <v>2286000</v>
      </c>
      <c r="F58" s="325" t="s">
        <v>103</v>
      </c>
      <c r="G58" s="326"/>
      <c r="H58" s="326"/>
      <c r="I58" s="326"/>
      <c r="J58" s="132"/>
    </row>
    <row r="59" spans="1:15" s="1" customFormat="1" ht="18" customHeight="1" x14ac:dyDescent="0.2">
      <c r="A59" s="212" t="s">
        <v>42</v>
      </c>
      <c r="B59" s="285" t="s">
        <v>43</v>
      </c>
      <c r="C59" s="286"/>
      <c r="D59" s="287"/>
      <c r="E59" s="247">
        <f>E60+E61+E62</f>
        <v>960000</v>
      </c>
      <c r="F59" s="212" t="s">
        <v>42</v>
      </c>
      <c r="G59" s="363" t="s">
        <v>45</v>
      </c>
      <c r="H59" s="364"/>
      <c r="I59" s="364"/>
      <c r="J59" s="214">
        <f>J60+J61+J62</f>
        <v>519795505</v>
      </c>
      <c r="O59" s="178"/>
    </row>
    <row r="60" spans="1:15" s="1" customFormat="1" ht="18" customHeight="1" x14ac:dyDescent="0.2">
      <c r="A60" s="197"/>
      <c r="B60" s="301" t="s">
        <v>86</v>
      </c>
      <c r="C60" s="198" t="s">
        <v>1</v>
      </c>
      <c r="D60" s="199" t="s">
        <v>10</v>
      </c>
      <c r="E60" s="248">
        <f t="shared" ref="E60:E62" si="2">E36+E55</f>
        <v>960000</v>
      </c>
      <c r="F60" s="282"/>
      <c r="G60" s="284" t="s">
        <v>85</v>
      </c>
      <c r="H60" s="198" t="s">
        <v>1</v>
      </c>
      <c r="I60" s="199" t="s">
        <v>10</v>
      </c>
      <c r="J60" s="238">
        <f t="shared" ref="J60:J62" si="3">J36+J55</f>
        <v>519795505</v>
      </c>
    </row>
    <row r="61" spans="1:15" s="1" customFormat="1" ht="18" customHeight="1" x14ac:dyDescent="0.2">
      <c r="A61" s="197"/>
      <c r="B61" s="302"/>
      <c r="C61" s="198" t="s">
        <v>2</v>
      </c>
      <c r="D61" s="199" t="s">
        <v>13</v>
      </c>
      <c r="E61" s="248">
        <f t="shared" si="2"/>
        <v>0</v>
      </c>
      <c r="F61" s="282"/>
      <c r="G61" s="284"/>
      <c r="H61" s="198" t="s">
        <v>2</v>
      </c>
      <c r="I61" s="199" t="s">
        <v>13</v>
      </c>
      <c r="J61" s="238">
        <f t="shared" si="3"/>
        <v>0</v>
      </c>
    </row>
    <row r="62" spans="1:15" s="1" customFormat="1" ht="18" customHeight="1" x14ac:dyDescent="0.2">
      <c r="A62" s="202"/>
      <c r="B62" s="331"/>
      <c r="C62" s="198" t="s">
        <v>4</v>
      </c>
      <c r="D62" s="199" t="s">
        <v>12</v>
      </c>
      <c r="E62" s="228">
        <f t="shared" si="2"/>
        <v>0</v>
      </c>
      <c r="F62" s="283"/>
      <c r="G62" s="284"/>
      <c r="H62" s="198" t="s">
        <v>4</v>
      </c>
      <c r="I62" s="199" t="s">
        <v>12</v>
      </c>
      <c r="J62" s="201">
        <f t="shared" si="3"/>
        <v>0</v>
      </c>
    </row>
    <row r="63" spans="1:15" s="11" customFormat="1" ht="18" customHeight="1" thickBot="1" x14ac:dyDescent="0.25">
      <c r="A63" s="288" t="s">
        <v>73</v>
      </c>
      <c r="B63" s="289"/>
      <c r="C63" s="289"/>
      <c r="D63" s="290"/>
      <c r="E63" s="249">
        <f>+J59-E59</f>
        <v>518835505</v>
      </c>
      <c r="F63" s="288" t="s">
        <v>74</v>
      </c>
      <c r="G63" s="289"/>
      <c r="H63" s="289"/>
      <c r="I63" s="290"/>
      <c r="J63" s="126"/>
    </row>
    <row r="64" spans="1:15" s="1" customFormat="1" ht="18" customHeight="1" x14ac:dyDescent="0.2">
      <c r="A64" s="37" t="s">
        <v>46</v>
      </c>
      <c r="B64" s="327" t="s">
        <v>44</v>
      </c>
      <c r="C64" s="328"/>
      <c r="D64" s="329"/>
      <c r="E64" s="91">
        <f>E65+E66</f>
        <v>518835505</v>
      </c>
      <c r="F64" s="37" t="s">
        <v>46</v>
      </c>
      <c r="G64" s="327" t="s">
        <v>58</v>
      </c>
      <c r="H64" s="328"/>
      <c r="I64" s="329"/>
      <c r="J64" s="87">
        <f>+J65+J66</f>
        <v>0</v>
      </c>
    </row>
    <row r="65" spans="1:10" s="1" customFormat="1" ht="18" customHeight="1" x14ac:dyDescent="0.2">
      <c r="A65" s="31"/>
      <c r="B65" s="280" t="s">
        <v>75</v>
      </c>
      <c r="C65" s="27" t="s">
        <v>1</v>
      </c>
      <c r="D65" s="28" t="s">
        <v>87</v>
      </c>
      <c r="E65" s="92">
        <v>0</v>
      </c>
      <c r="F65" s="31"/>
      <c r="G65" s="280" t="s">
        <v>70</v>
      </c>
      <c r="H65" s="27" t="s">
        <v>1</v>
      </c>
      <c r="I65" s="28"/>
      <c r="J65" s="83"/>
    </row>
    <row r="66" spans="1:10" s="1" customFormat="1" ht="18" customHeight="1" x14ac:dyDescent="0.2">
      <c r="A66" s="31"/>
      <c r="B66" s="281"/>
      <c r="C66" s="27" t="s">
        <v>2</v>
      </c>
      <c r="D66" s="28" t="s">
        <v>90</v>
      </c>
      <c r="E66" s="92">
        <v>518835505</v>
      </c>
      <c r="F66" s="31"/>
      <c r="G66" s="281"/>
      <c r="H66" s="27" t="s">
        <v>2</v>
      </c>
      <c r="I66" s="28"/>
      <c r="J66" s="83"/>
    </row>
    <row r="67" spans="1:10" s="7" customFormat="1" ht="18" customHeight="1" x14ac:dyDescent="0.2">
      <c r="A67" s="203" t="s">
        <v>47</v>
      </c>
      <c r="B67" s="304" t="s">
        <v>163</v>
      </c>
      <c r="C67" s="305"/>
      <c r="D67" s="306"/>
      <c r="E67" s="239">
        <f>E68+E69+E70</f>
        <v>519795505</v>
      </c>
      <c r="F67" s="205" t="s">
        <v>47</v>
      </c>
      <c r="G67" s="304" t="s">
        <v>164</v>
      </c>
      <c r="H67" s="305"/>
      <c r="I67" s="306"/>
      <c r="J67" s="206">
        <f>J68+J69+J70</f>
        <v>519795505</v>
      </c>
    </row>
    <row r="68" spans="1:10" s="7" customFormat="1" ht="18" customHeight="1" x14ac:dyDescent="0.2">
      <c r="A68" s="217"/>
      <c r="B68" s="301" t="s">
        <v>72</v>
      </c>
      <c r="C68" s="198" t="s">
        <v>1</v>
      </c>
      <c r="D68" s="199" t="s">
        <v>10</v>
      </c>
      <c r="E68" s="232">
        <f>E60+E64</f>
        <v>519795505</v>
      </c>
      <c r="F68" s="219"/>
      <c r="G68" s="301" t="s">
        <v>71</v>
      </c>
      <c r="H68" s="198" t="s">
        <v>1</v>
      </c>
      <c r="I68" s="199" t="s">
        <v>10</v>
      </c>
      <c r="J68" s="201">
        <f>J60+J64</f>
        <v>519795505</v>
      </c>
    </row>
    <row r="69" spans="1:10" s="7" customFormat="1" ht="18" customHeight="1" x14ac:dyDescent="0.2">
      <c r="A69" s="217"/>
      <c r="B69" s="302"/>
      <c r="C69" s="198" t="s">
        <v>2</v>
      </c>
      <c r="D69" s="199" t="s">
        <v>13</v>
      </c>
      <c r="E69" s="232">
        <f t="shared" ref="E69:E70" si="4">E61</f>
        <v>0</v>
      </c>
      <c r="F69" s="219"/>
      <c r="G69" s="302"/>
      <c r="H69" s="198" t="s">
        <v>2</v>
      </c>
      <c r="I69" s="199" t="s">
        <v>13</v>
      </c>
      <c r="J69" s="201">
        <f>J61</f>
        <v>0</v>
      </c>
    </row>
    <row r="70" spans="1:10" s="7" customFormat="1" ht="18" customHeight="1" thickBot="1" x14ac:dyDescent="0.25">
      <c r="A70" s="220"/>
      <c r="B70" s="303"/>
      <c r="C70" s="221" t="s">
        <v>4</v>
      </c>
      <c r="D70" s="222" t="s">
        <v>12</v>
      </c>
      <c r="E70" s="240">
        <f t="shared" si="4"/>
        <v>0</v>
      </c>
      <c r="F70" s="224"/>
      <c r="G70" s="303"/>
      <c r="H70" s="221" t="s">
        <v>4</v>
      </c>
      <c r="I70" s="222" t="s">
        <v>12</v>
      </c>
      <c r="J70" s="225">
        <f>J62</f>
        <v>0</v>
      </c>
    </row>
    <row r="72" spans="1:10" x14ac:dyDescent="0.2">
      <c r="J72" s="179"/>
    </row>
    <row r="73" spans="1:10" x14ac:dyDescent="0.2">
      <c r="A73" s="3"/>
      <c r="B73" s="3"/>
    </row>
  </sheetData>
  <sheetProtection formatCells="0"/>
  <mergeCells count="76">
    <mergeCell ref="B68:B70"/>
    <mergeCell ref="G68:G70"/>
    <mergeCell ref="A3:J3"/>
    <mergeCell ref="A4:J4"/>
    <mergeCell ref="A5:J5"/>
    <mergeCell ref="A6:J6"/>
    <mergeCell ref="A7:J7"/>
    <mergeCell ref="B64:D64"/>
    <mergeCell ref="G64:I64"/>
    <mergeCell ref="B65:B66"/>
    <mergeCell ref="G65:G66"/>
    <mergeCell ref="B67:D67"/>
    <mergeCell ref="G67:I67"/>
    <mergeCell ref="B59:D59"/>
    <mergeCell ref="G59:I59"/>
    <mergeCell ref="B60:B62"/>
    <mergeCell ref="F60:F62"/>
    <mergeCell ref="G60:G62"/>
    <mergeCell ref="A63:D63"/>
    <mergeCell ref="F63:I63"/>
    <mergeCell ref="B54:D54"/>
    <mergeCell ref="G54:I54"/>
    <mergeCell ref="B55:B57"/>
    <mergeCell ref="G55:G57"/>
    <mergeCell ref="A58:D58"/>
    <mergeCell ref="F58:I58"/>
    <mergeCell ref="B46:B49"/>
    <mergeCell ref="C46:D46"/>
    <mergeCell ref="G46:G49"/>
    <mergeCell ref="H46:I46"/>
    <mergeCell ref="B50:B53"/>
    <mergeCell ref="C50:D50"/>
    <mergeCell ref="G50:G53"/>
    <mergeCell ref="H50:I50"/>
    <mergeCell ref="A40:J40"/>
    <mergeCell ref="B41:D41"/>
    <mergeCell ref="G41:I41"/>
    <mergeCell ref="B42:B45"/>
    <mergeCell ref="C42:D42"/>
    <mergeCell ref="G42:G45"/>
    <mergeCell ref="H42:I42"/>
    <mergeCell ref="A39:D39"/>
    <mergeCell ref="F39:I39"/>
    <mergeCell ref="B25:B28"/>
    <mergeCell ref="C25:D25"/>
    <mergeCell ref="G25:G28"/>
    <mergeCell ref="H25:I25"/>
    <mergeCell ref="H29:I29"/>
    <mergeCell ref="B35:D35"/>
    <mergeCell ref="G35:I35"/>
    <mergeCell ref="B36:B38"/>
    <mergeCell ref="F36:F38"/>
    <mergeCell ref="G36:G38"/>
    <mergeCell ref="G29:G34"/>
    <mergeCell ref="A29:E34"/>
    <mergeCell ref="B17:B20"/>
    <mergeCell ref="C17:D17"/>
    <mergeCell ref="G17:G20"/>
    <mergeCell ref="H17:I17"/>
    <mergeCell ref="B21:B24"/>
    <mergeCell ref="C21:D21"/>
    <mergeCell ref="G21:G24"/>
    <mergeCell ref="H21:I21"/>
    <mergeCell ref="A11:J11"/>
    <mergeCell ref="B12:D12"/>
    <mergeCell ref="G12:I12"/>
    <mergeCell ref="B13:B16"/>
    <mergeCell ref="C13:D13"/>
    <mergeCell ref="G13:G16"/>
    <mergeCell ref="H13:I13"/>
    <mergeCell ref="I1:J1"/>
    <mergeCell ref="D8:I8"/>
    <mergeCell ref="A9:E9"/>
    <mergeCell ref="F9:J9"/>
    <mergeCell ref="C10:D10"/>
    <mergeCell ref="H10:I10"/>
  </mergeCells>
  <printOptions horizontalCentered="1"/>
  <pageMargins left="0" right="0" top="0" bottom="0" header="0.43307086614173229" footer="0.51181102362204722"/>
  <pageSetup paperSize="9" scale="76" orientation="landscape" r:id="rId1"/>
  <headerFooter alignWithMargins="0"/>
  <rowBreaks count="1" manualBreakCount="1">
    <brk id="3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O31"/>
  <sheetViews>
    <sheetView topLeftCell="A4" zoomScaleNormal="100" workbookViewId="0">
      <selection activeCell="O17" sqref="O17"/>
    </sheetView>
  </sheetViews>
  <sheetFormatPr defaultRowHeight="15.75" x14ac:dyDescent="0.25"/>
  <cols>
    <col min="1" max="1" width="4.5703125" style="4" customWidth="1"/>
    <col min="2" max="2" width="28.28515625" style="4" customWidth="1"/>
    <col min="3" max="3" width="30.42578125" style="4" customWidth="1"/>
    <col min="4" max="4" width="8.7109375" style="4" customWidth="1"/>
    <col min="5" max="5" width="13" style="4" customWidth="1"/>
    <col min="6" max="6" width="12.7109375" style="4" customWidth="1"/>
    <col min="7" max="7" width="14.42578125" style="4" customWidth="1"/>
    <col min="8" max="8" width="14.7109375" style="4" customWidth="1"/>
    <col min="9" max="9" width="15.140625" style="4" customWidth="1"/>
    <col min="10" max="10" width="12.7109375" style="4" customWidth="1"/>
    <col min="11" max="11" width="14.7109375" style="4" customWidth="1"/>
    <col min="12" max="12" width="12.140625" style="4" customWidth="1"/>
    <col min="13" max="13" width="11.7109375" style="4" customWidth="1"/>
    <col min="14" max="16384" width="9.140625" style="4"/>
  </cols>
  <sheetData>
    <row r="1" spans="1:13" x14ac:dyDescent="0.25">
      <c r="F1" s="307" t="s">
        <v>210</v>
      </c>
      <c r="G1" s="307"/>
      <c r="H1" s="307"/>
      <c r="I1" s="307"/>
      <c r="J1" s="307"/>
      <c r="K1" s="307"/>
      <c r="L1" s="307"/>
    </row>
    <row r="2" spans="1:13" x14ac:dyDescent="0.25">
      <c r="A2" s="55"/>
      <c r="B2" s="55"/>
      <c r="C2" s="55"/>
      <c r="D2" s="55"/>
      <c r="E2" s="45"/>
      <c r="F2" s="3"/>
      <c r="G2" s="32"/>
      <c r="H2" s="32"/>
      <c r="I2" s="32"/>
      <c r="J2" s="32"/>
      <c r="K2" s="32"/>
      <c r="L2" s="32"/>
    </row>
    <row r="3" spans="1:13" x14ac:dyDescent="0.25">
      <c r="A3" s="334" t="s">
        <v>170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3" x14ac:dyDescent="0.25">
      <c r="A4" s="374" t="s">
        <v>147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</row>
    <row r="5" spans="1:13" s="3" customFormat="1" x14ac:dyDescent="0.25">
      <c r="A5" s="334" t="s">
        <v>206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0"/>
    </row>
    <row r="6" spans="1:13" s="3" customFormat="1" x14ac:dyDescent="0.25">
      <c r="A6" s="334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0"/>
    </row>
    <row r="7" spans="1:13" ht="16.5" thickBot="1" x14ac:dyDescent="0.3">
      <c r="A7" s="46"/>
      <c r="B7" s="46"/>
      <c r="C7" s="46"/>
      <c r="D7" s="46"/>
      <c r="F7" s="3"/>
      <c r="G7" s="3"/>
      <c r="H7" s="3"/>
      <c r="I7" s="3"/>
      <c r="J7" s="47"/>
      <c r="K7" s="378" t="s">
        <v>161</v>
      </c>
      <c r="L7" s="378"/>
    </row>
    <row r="8" spans="1:13" x14ac:dyDescent="0.25">
      <c r="A8" s="379" t="s">
        <v>9</v>
      </c>
      <c r="B8" s="382" t="s">
        <v>113</v>
      </c>
      <c r="C8" s="382"/>
      <c r="D8" s="382"/>
      <c r="E8" s="383" t="s">
        <v>114</v>
      </c>
      <c r="F8" s="383"/>
      <c r="G8" s="383"/>
      <c r="H8" s="383"/>
      <c r="I8" s="383" t="s">
        <v>115</v>
      </c>
      <c r="J8" s="383"/>
      <c r="K8" s="383"/>
      <c r="L8" s="384" t="s">
        <v>116</v>
      </c>
    </row>
    <row r="9" spans="1:13" ht="31.5" x14ac:dyDescent="0.25">
      <c r="A9" s="380"/>
      <c r="B9" s="387" t="s">
        <v>117</v>
      </c>
      <c r="C9" s="387" t="s">
        <v>118</v>
      </c>
      <c r="D9" s="389" t="s">
        <v>146</v>
      </c>
      <c r="E9" s="134" t="s">
        <v>119</v>
      </c>
      <c r="F9" s="134" t="s">
        <v>120</v>
      </c>
      <c r="G9" s="133" t="s">
        <v>121</v>
      </c>
      <c r="H9" s="134" t="s">
        <v>122</v>
      </c>
      <c r="I9" s="391" t="s">
        <v>123</v>
      </c>
      <c r="J9" s="391" t="s">
        <v>120</v>
      </c>
      <c r="K9" s="391" t="s">
        <v>122</v>
      </c>
      <c r="L9" s="385"/>
    </row>
    <row r="10" spans="1:13" ht="16.5" thickBot="1" x14ac:dyDescent="0.3">
      <c r="A10" s="381"/>
      <c r="B10" s="388"/>
      <c r="C10" s="388"/>
      <c r="D10" s="390"/>
      <c r="E10" s="392" t="s">
        <v>124</v>
      </c>
      <c r="F10" s="392"/>
      <c r="G10" s="392"/>
      <c r="H10" s="392"/>
      <c r="I10" s="392"/>
      <c r="J10" s="392"/>
      <c r="K10" s="392"/>
      <c r="L10" s="386"/>
    </row>
    <row r="11" spans="1:13" ht="20.100000000000001" customHeight="1" x14ac:dyDescent="0.25">
      <c r="A11" s="375" t="s">
        <v>176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7"/>
    </row>
    <row r="12" spans="1:13" s="154" customFormat="1" ht="20.100000000000001" customHeight="1" x14ac:dyDescent="0.25">
      <c r="A12" s="36" t="s">
        <v>1</v>
      </c>
      <c r="B12" s="155" t="s">
        <v>183</v>
      </c>
      <c r="C12" s="155" t="s">
        <v>184</v>
      </c>
      <c r="D12" s="58">
        <v>0.95</v>
      </c>
      <c r="E12" s="113">
        <v>17039745</v>
      </c>
      <c r="F12" s="111">
        <v>0</v>
      </c>
      <c r="G12" s="113">
        <v>3194952</v>
      </c>
      <c r="H12" s="113">
        <f t="shared" ref="H12:H13" si="0">SUM(E12:G12)</f>
        <v>20234697</v>
      </c>
      <c r="I12" s="113">
        <v>21299681</v>
      </c>
      <c r="J12" s="111">
        <v>0</v>
      </c>
      <c r="K12" s="113">
        <f t="shared" ref="K12:K13" si="1">SUM(I12:J12)</f>
        <v>21299681</v>
      </c>
      <c r="L12" s="114">
        <f>K12-H12</f>
        <v>1064984</v>
      </c>
    </row>
    <row r="13" spans="1:13" s="153" customFormat="1" ht="20.100000000000001" customHeight="1" x14ac:dyDescent="0.25">
      <c r="A13" s="36" t="s">
        <v>2</v>
      </c>
      <c r="B13" s="155" t="s">
        <v>185</v>
      </c>
      <c r="C13" s="155" t="s">
        <v>186</v>
      </c>
      <c r="D13" s="58">
        <v>0.95</v>
      </c>
      <c r="E13" s="111">
        <v>19973535</v>
      </c>
      <c r="F13" s="111">
        <v>0</v>
      </c>
      <c r="G13" s="111">
        <v>3745038</v>
      </c>
      <c r="H13" s="111">
        <f t="shared" si="0"/>
        <v>23718573</v>
      </c>
      <c r="I13" s="111">
        <v>24966919</v>
      </c>
      <c r="J13" s="111">
        <v>0</v>
      </c>
      <c r="K13" s="111">
        <f t="shared" si="1"/>
        <v>24966919</v>
      </c>
      <c r="L13" s="112">
        <f t="shared" ref="L13" si="2">K13-H13</f>
        <v>1248346</v>
      </c>
    </row>
    <row r="14" spans="1:13" s="153" customFormat="1" ht="20.100000000000001" customHeight="1" x14ac:dyDescent="0.25">
      <c r="A14" s="36" t="s">
        <v>4</v>
      </c>
      <c r="B14" s="155" t="s">
        <v>187</v>
      </c>
      <c r="C14" s="155" t="s">
        <v>188</v>
      </c>
      <c r="D14" s="58">
        <v>0.95</v>
      </c>
      <c r="E14" s="111">
        <v>22551880</v>
      </c>
      <c r="F14" s="111">
        <v>0</v>
      </c>
      <c r="G14" s="111">
        <v>4228478</v>
      </c>
      <c r="H14" s="111">
        <f t="shared" ref="H14:H26" si="3">SUM(E14:G14)</f>
        <v>26780358</v>
      </c>
      <c r="I14" s="111">
        <v>28189851</v>
      </c>
      <c r="J14" s="111">
        <v>0</v>
      </c>
      <c r="K14" s="111">
        <f t="shared" ref="K14:K26" si="4">SUM(I14:J14)</f>
        <v>28189851</v>
      </c>
      <c r="L14" s="112">
        <f t="shared" ref="L14:L26" si="5">K14-H14</f>
        <v>1409493</v>
      </c>
    </row>
    <row r="15" spans="1:13" s="153" customFormat="1" ht="20.100000000000001" customHeight="1" x14ac:dyDescent="0.25">
      <c r="A15" s="36" t="s">
        <v>5</v>
      </c>
      <c r="B15" s="155" t="s">
        <v>189</v>
      </c>
      <c r="C15" s="155" t="s">
        <v>190</v>
      </c>
      <c r="D15" s="58">
        <v>0.95</v>
      </c>
      <c r="E15" s="111">
        <v>18855931</v>
      </c>
      <c r="F15" s="111">
        <v>0</v>
      </c>
      <c r="G15" s="111">
        <v>3535487</v>
      </c>
      <c r="H15" s="111">
        <f t="shared" si="3"/>
        <v>22391418</v>
      </c>
      <c r="I15" s="111">
        <v>23569915</v>
      </c>
      <c r="J15" s="111">
        <v>0</v>
      </c>
      <c r="K15" s="111">
        <f t="shared" si="4"/>
        <v>23569915</v>
      </c>
      <c r="L15" s="112">
        <f t="shared" si="5"/>
        <v>1178497</v>
      </c>
    </row>
    <row r="16" spans="1:13" s="153" customFormat="1" ht="20.100000000000001" customHeight="1" x14ac:dyDescent="0.25">
      <c r="A16" s="36" t="s">
        <v>7</v>
      </c>
      <c r="B16" s="171" t="s">
        <v>191</v>
      </c>
      <c r="C16" s="155" t="s">
        <v>192</v>
      </c>
      <c r="D16" s="58">
        <v>0.95</v>
      </c>
      <c r="E16" s="111">
        <v>25231228</v>
      </c>
      <c r="F16" s="111">
        <v>0</v>
      </c>
      <c r="G16" s="111">
        <v>4730855</v>
      </c>
      <c r="H16" s="111">
        <f t="shared" si="3"/>
        <v>29962083</v>
      </c>
      <c r="I16" s="111">
        <v>31539035</v>
      </c>
      <c r="J16" s="111">
        <v>0</v>
      </c>
      <c r="K16" s="111">
        <f t="shared" si="4"/>
        <v>31539035</v>
      </c>
      <c r="L16" s="112">
        <f t="shared" si="5"/>
        <v>1576952</v>
      </c>
    </row>
    <row r="17" spans="1:15" s="153" customFormat="1" ht="20.100000000000001" customHeight="1" x14ac:dyDescent="0.25">
      <c r="A17" s="36" t="s">
        <v>28</v>
      </c>
      <c r="B17" s="171" t="s">
        <v>198</v>
      </c>
      <c r="C17" s="155" t="s">
        <v>196</v>
      </c>
      <c r="D17" s="58">
        <v>0.95</v>
      </c>
      <c r="E17" s="111">
        <v>22349970</v>
      </c>
      <c r="F17" s="111">
        <v>0</v>
      </c>
      <c r="G17" s="111">
        <v>0</v>
      </c>
      <c r="H17" s="111">
        <f t="shared" si="3"/>
        <v>22349970</v>
      </c>
      <c r="I17" s="111">
        <v>23526284</v>
      </c>
      <c r="J17" s="111">
        <v>0</v>
      </c>
      <c r="K17" s="111">
        <f t="shared" si="4"/>
        <v>23526284</v>
      </c>
      <c r="L17" s="112">
        <f t="shared" si="5"/>
        <v>1176314</v>
      </c>
    </row>
    <row r="18" spans="1:15" s="153" customFormat="1" ht="20.100000000000001" customHeight="1" x14ac:dyDescent="0.25">
      <c r="A18" s="36" t="s">
        <v>92</v>
      </c>
      <c r="B18" s="171" t="s">
        <v>195</v>
      </c>
      <c r="C18" s="155" t="s">
        <v>197</v>
      </c>
      <c r="D18" s="58">
        <v>0.95</v>
      </c>
      <c r="E18" s="111">
        <v>21089030</v>
      </c>
      <c r="F18" s="111">
        <v>0</v>
      </c>
      <c r="G18" s="111">
        <v>3954193</v>
      </c>
      <c r="H18" s="111">
        <f t="shared" si="3"/>
        <v>25043223</v>
      </c>
      <c r="I18" s="111">
        <v>26361288</v>
      </c>
      <c r="J18" s="111">
        <v>0</v>
      </c>
      <c r="K18" s="111">
        <f t="shared" si="4"/>
        <v>26361288</v>
      </c>
      <c r="L18" s="112">
        <f t="shared" si="5"/>
        <v>1318065</v>
      </c>
    </row>
    <row r="19" spans="1:15" s="153" customFormat="1" ht="20.100000000000001" customHeight="1" x14ac:dyDescent="0.25">
      <c r="A19" s="36" t="s">
        <v>155</v>
      </c>
      <c r="B19" s="171" t="s">
        <v>227</v>
      </c>
      <c r="C19" s="155" t="s">
        <v>228</v>
      </c>
      <c r="D19" s="58">
        <v>0.95</v>
      </c>
      <c r="E19" s="111">
        <v>12948173</v>
      </c>
      <c r="F19" s="111">
        <v>272650</v>
      </c>
      <c r="G19" s="111">
        <v>0</v>
      </c>
      <c r="H19" s="111">
        <f t="shared" ref="H19:H21" si="6">SUM(E19:G19)</f>
        <v>13220823</v>
      </c>
      <c r="I19" s="111">
        <v>13629656</v>
      </c>
      <c r="J19" s="111">
        <v>287000</v>
      </c>
      <c r="K19" s="111">
        <f t="shared" ref="K19:K21" si="7">SUM(I19:J19)</f>
        <v>13916656</v>
      </c>
      <c r="L19" s="112">
        <f t="shared" ref="L19:L21" si="8">K19-H19</f>
        <v>695833</v>
      </c>
    </row>
    <row r="20" spans="1:15" s="153" customFormat="1" ht="20.100000000000001" customHeight="1" x14ac:dyDescent="0.25">
      <c r="A20" s="36" t="s">
        <v>156</v>
      </c>
      <c r="B20" s="171" t="s">
        <v>225</v>
      </c>
      <c r="C20" s="155" t="s">
        <v>229</v>
      </c>
      <c r="D20" s="58">
        <v>0.95</v>
      </c>
      <c r="E20" s="111">
        <v>27467649</v>
      </c>
      <c r="F20" s="111">
        <v>129398327</v>
      </c>
      <c r="G20" s="111">
        <v>0</v>
      </c>
      <c r="H20" s="111">
        <f t="shared" si="6"/>
        <v>156865976</v>
      </c>
      <c r="I20" s="111">
        <v>28913314</v>
      </c>
      <c r="J20" s="111">
        <v>136208765</v>
      </c>
      <c r="K20" s="111">
        <f t="shared" si="7"/>
        <v>165122079</v>
      </c>
      <c r="L20" s="112">
        <f t="shared" si="8"/>
        <v>8256103</v>
      </c>
    </row>
    <row r="21" spans="1:15" s="153" customFormat="1" ht="20.100000000000001" customHeight="1" x14ac:dyDescent="0.25">
      <c r="A21" s="36" t="s">
        <v>112</v>
      </c>
      <c r="B21" s="269" t="s">
        <v>226</v>
      </c>
      <c r="C21" s="155" t="s">
        <v>230</v>
      </c>
      <c r="D21" s="58">
        <v>0.95</v>
      </c>
      <c r="E21" s="111">
        <v>172316471</v>
      </c>
      <c r="F21" s="111">
        <v>177185940</v>
      </c>
      <c r="G21" s="111">
        <v>0</v>
      </c>
      <c r="H21" s="111">
        <f t="shared" si="6"/>
        <v>349502411</v>
      </c>
      <c r="I21" s="111">
        <v>181385758</v>
      </c>
      <c r="J21" s="111">
        <v>186511517</v>
      </c>
      <c r="K21" s="111">
        <f t="shared" si="7"/>
        <v>367897275</v>
      </c>
      <c r="L21" s="112">
        <f t="shared" si="8"/>
        <v>18394864</v>
      </c>
    </row>
    <row r="22" spans="1:15" s="264" customFormat="1" ht="20.100000000000001" customHeight="1" x14ac:dyDescent="0.25">
      <c r="A22" s="36" t="s">
        <v>141</v>
      </c>
      <c r="B22" s="155" t="s">
        <v>167</v>
      </c>
      <c r="C22" s="155">
        <v>101225246</v>
      </c>
      <c r="D22" s="49">
        <v>0.72299999999999998</v>
      </c>
      <c r="E22" s="262">
        <v>12464000</v>
      </c>
      <c r="F22" s="262">
        <v>0</v>
      </c>
      <c r="G22" s="262">
        <v>0</v>
      </c>
      <c r="H22" s="262">
        <f t="shared" si="3"/>
        <v>12464000</v>
      </c>
      <c r="I22" s="262">
        <v>17232300</v>
      </c>
      <c r="J22" s="262">
        <v>0</v>
      </c>
      <c r="K22" s="262">
        <f t="shared" si="4"/>
        <v>17232300</v>
      </c>
      <c r="L22" s="107">
        <f t="shared" si="5"/>
        <v>4768300</v>
      </c>
      <c r="M22" s="263"/>
    </row>
    <row r="23" spans="1:15" ht="20.100000000000001" customHeight="1" x14ac:dyDescent="0.25">
      <c r="A23" s="59" t="s">
        <v>142</v>
      </c>
      <c r="B23" s="171" t="s">
        <v>193</v>
      </c>
      <c r="C23" s="172" t="s">
        <v>194</v>
      </c>
      <c r="D23" s="49">
        <v>1</v>
      </c>
      <c r="E23" s="111">
        <v>0</v>
      </c>
      <c r="F23" s="111">
        <v>0</v>
      </c>
      <c r="G23" s="111">
        <v>656388283</v>
      </c>
      <c r="H23" s="111">
        <f t="shared" si="3"/>
        <v>656388283</v>
      </c>
      <c r="I23" s="111">
        <v>628905061</v>
      </c>
      <c r="J23" s="111">
        <v>27483222</v>
      </c>
      <c r="K23" s="111">
        <f t="shared" si="4"/>
        <v>656388283</v>
      </c>
      <c r="L23" s="112">
        <f t="shared" ref="L23:L24" si="9">K23-H23</f>
        <v>0</v>
      </c>
      <c r="M23" s="10"/>
      <c r="O23" s="10"/>
    </row>
    <row r="24" spans="1:15" ht="20.100000000000001" customHeight="1" x14ac:dyDescent="0.25">
      <c r="A24" s="265" t="s">
        <v>143</v>
      </c>
      <c r="B24" s="266" t="s">
        <v>231</v>
      </c>
      <c r="C24" s="267" t="s">
        <v>232</v>
      </c>
      <c r="D24" s="268">
        <v>1</v>
      </c>
      <c r="E24" s="111">
        <v>0</v>
      </c>
      <c r="F24" s="111">
        <v>0</v>
      </c>
      <c r="G24" s="111">
        <v>1031037130</v>
      </c>
      <c r="H24" s="111">
        <f>SUM(E24:G24)</f>
        <v>1031037130</v>
      </c>
      <c r="I24" s="111">
        <v>978923681</v>
      </c>
      <c r="J24" s="111">
        <v>52113449</v>
      </c>
      <c r="K24" s="111">
        <f>SUM(I24:J24)</f>
        <v>1031037130</v>
      </c>
      <c r="L24" s="112">
        <f t="shared" si="9"/>
        <v>0</v>
      </c>
      <c r="M24" s="10"/>
    </row>
    <row r="25" spans="1:15" s="154" customFormat="1" ht="28.5" customHeight="1" x14ac:dyDescent="0.25">
      <c r="A25" s="59" t="s">
        <v>144</v>
      </c>
      <c r="B25" s="116" t="s">
        <v>233</v>
      </c>
      <c r="C25" s="270" t="s">
        <v>234</v>
      </c>
      <c r="D25" s="58">
        <v>1</v>
      </c>
      <c r="E25" s="111">
        <v>89400000</v>
      </c>
      <c r="F25" s="111">
        <v>6000000</v>
      </c>
      <c r="G25" s="111">
        <v>0</v>
      </c>
      <c r="H25" s="111">
        <f t="shared" si="3"/>
        <v>95400000</v>
      </c>
      <c r="I25" s="111">
        <v>89400000</v>
      </c>
      <c r="J25" s="111">
        <v>6000000</v>
      </c>
      <c r="K25" s="111">
        <f t="shared" si="4"/>
        <v>95400000</v>
      </c>
      <c r="L25" s="112">
        <f t="shared" si="5"/>
        <v>0</v>
      </c>
    </row>
    <row r="26" spans="1:15" ht="20.100000000000001" customHeight="1" x14ac:dyDescent="0.25">
      <c r="A26" s="59" t="s">
        <v>145</v>
      </c>
      <c r="B26" s="116" t="s">
        <v>168</v>
      </c>
      <c r="C26" s="61" t="s">
        <v>169</v>
      </c>
      <c r="D26" s="49">
        <v>1</v>
      </c>
      <c r="E26" s="111">
        <v>0</v>
      </c>
      <c r="F26" s="111">
        <v>0</v>
      </c>
      <c r="G26" s="111">
        <v>1131539</v>
      </c>
      <c r="H26" s="111">
        <f t="shared" si="3"/>
        <v>1131539</v>
      </c>
      <c r="I26" s="111">
        <v>1131539</v>
      </c>
      <c r="J26" s="111">
        <v>0</v>
      </c>
      <c r="K26" s="111">
        <f t="shared" si="4"/>
        <v>1131539</v>
      </c>
      <c r="L26" s="112">
        <f t="shared" si="5"/>
        <v>0</v>
      </c>
      <c r="M26" s="10"/>
      <c r="O26" s="10"/>
    </row>
    <row r="27" spans="1:15" ht="20.100000000000001" customHeight="1" x14ac:dyDescent="0.25">
      <c r="A27" s="59" t="s">
        <v>149</v>
      </c>
      <c r="B27" s="60" t="s">
        <v>151</v>
      </c>
      <c r="C27" s="62" t="s">
        <v>152</v>
      </c>
      <c r="D27" s="58">
        <v>1</v>
      </c>
      <c r="E27" s="111">
        <v>0</v>
      </c>
      <c r="F27" s="111">
        <v>0</v>
      </c>
      <c r="G27" s="111">
        <v>191995</v>
      </c>
      <c r="H27" s="111">
        <f>SUM(E27:G27)</f>
        <v>191995</v>
      </c>
      <c r="I27" s="111">
        <v>191995</v>
      </c>
      <c r="J27" s="111">
        <v>0</v>
      </c>
      <c r="K27" s="111">
        <f>SUM(I27:J27)</f>
        <v>191995</v>
      </c>
      <c r="L27" s="112">
        <f>K27-H27</f>
        <v>0</v>
      </c>
      <c r="M27" s="10"/>
    </row>
    <row r="28" spans="1:15" ht="20.100000000000001" customHeight="1" x14ac:dyDescent="0.25">
      <c r="A28" s="59" t="s">
        <v>150</v>
      </c>
      <c r="B28" s="60" t="s">
        <v>153</v>
      </c>
      <c r="C28" s="62" t="s">
        <v>154</v>
      </c>
      <c r="D28" s="58">
        <v>1</v>
      </c>
      <c r="E28" s="113">
        <v>0</v>
      </c>
      <c r="F28" s="111">
        <v>0</v>
      </c>
      <c r="G28" s="115">
        <v>283673</v>
      </c>
      <c r="H28" s="48">
        <f t="shared" ref="H28" si="10">SUM(E28:G28)</f>
        <v>283673</v>
      </c>
      <c r="I28" s="111">
        <v>283673</v>
      </c>
      <c r="J28" s="48">
        <v>0</v>
      </c>
      <c r="K28" s="48">
        <f>SUM(I28:J28)</f>
        <v>283673</v>
      </c>
      <c r="L28" s="112">
        <f>K28-H28</f>
        <v>0</v>
      </c>
      <c r="M28" s="10"/>
    </row>
    <row r="29" spans="1:15" ht="20.100000000000001" customHeight="1" thickBot="1" x14ac:dyDescent="0.3">
      <c r="A29" s="372" t="s">
        <v>177</v>
      </c>
      <c r="B29" s="373"/>
      <c r="C29" s="373"/>
      <c r="D29" s="373"/>
      <c r="E29" s="136">
        <f t="shared" ref="E29:L29" si="11">SUM(E12:E28)</f>
        <v>461687612</v>
      </c>
      <c r="F29" s="136">
        <f t="shared" si="11"/>
        <v>312856917</v>
      </c>
      <c r="G29" s="136">
        <f t="shared" si="11"/>
        <v>1712421623</v>
      </c>
      <c r="H29" s="136">
        <f t="shared" si="11"/>
        <v>2486966152</v>
      </c>
      <c r="I29" s="136">
        <f t="shared" si="11"/>
        <v>2119449950</v>
      </c>
      <c r="J29" s="136">
        <f t="shared" si="11"/>
        <v>408603953</v>
      </c>
      <c r="K29" s="136">
        <f t="shared" si="11"/>
        <v>2528053903</v>
      </c>
      <c r="L29" s="137">
        <f t="shared" si="11"/>
        <v>41087751</v>
      </c>
    </row>
    <row r="30" spans="1:15" ht="20.100000000000001" customHeight="1" x14ac:dyDescent="0.25">
      <c r="J30" s="10"/>
    </row>
    <row r="31" spans="1:15" ht="20.100000000000001" customHeight="1" x14ac:dyDescent="0.25"/>
  </sheetData>
  <mergeCells count="20">
    <mergeCell ref="I9:I10"/>
    <mergeCell ref="J9:J10"/>
    <mergeCell ref="K9:K10"/>
    <mergeCell ref="E10:H10"/>
    <mergeCell ref="A29:D29"/>
    <mergeCell ref="F1:L1"/>
    <mergeCell ref="A3:L3"/>
    <mergeCell ref="A4:L4"/>
    <mergeCell ref="A5:L5"/>
    <mergeCell ref="A6:L6"/>
    <mergeCell ref="A11:L11"/>
    <mergeCell ref="K7:L7"/>
    <mergeCell ref="A8:A10"/>
    <mergeCell ref="B8:D8"/>
    <mergeCell ref="E8:H8"/>
    <mergeCell ref="I8:K8"/>
    <mergeCell ref="L8:L10"/>
    <mergeCell ref="B9:B10"/>
    <mergeCell ref="C9:C10"/>
    <mergeCell ref="D9:D10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M69"/>
  <sheetViews>
    <sheetView topLeftCell="A46" zoomScaleNormal="100" workbookViewId="0">
      <selection activeCell="R46" sqref="R46"/>
    </sheetView>
  </sheetViews>
  <sheetFormatPr defaultRowHeight="15.75" x14ac:dyDescent="0.25"/>
  <cols>
    <col min="1" max="1" width="4.5703125" style="63" customWidth="1"/>
    <col min="2" max="2" width="18.85546875" style="63" customWidth="1"/>
    <col min="3" max="3" width="23" style="63" customWidth="1"/>
    <col min="4" max="4" width="8.85546875" style="63" customWidth="1"/>
    <col min="5" max="5" width="13.7109375" style="63" customWidth="1"/>
    <col min="6" max="6" width="13" style="63" customWidth="1"/>
    <col min="7" max="7" width="12.7109375" style="63" customWidth="1"/>
    <col min="8" max="8" width="11.7109375" style="63" customWidth="1"/>
    <col min="9" max="9" width="13.140625" style="63" customWidth="1"/>
    <col min="10" max="10" width="14.28515625" style="63" customWidth="1"/>
    <col min="11" max="11" width="14.7109375" style="63" customWidth="1"/>
    <col min="12" max="12" width="11.140625" style="63" customWidth="1"/>
    <col min="13" max="13" width="15.85546875" style="63" customWidth="1"/>
    <col min="14" max="16" width="9.140625" style="63" customWidth="1"/>
    <col min="17" max="16384" width="9.140625" style="63"/>
  </cols>
  <sheetData>
    <row r="1" spans="1:13" ht="18" customHeight="1" x14ac:dyDescent="0.25">
      <c r="E1" s="424" t="s">
        <v>212</v>
      </c>
      <c r="F1" s="424"/>
      <c r="G1" s="424"/>
      <c r="H1" s="424"/>
      <c r="I1" s="424"/>
      <c r="J1" s="424"/>
      <c r="K1" s="424"/>
      <c r="L1" s="424"/>
      <c r="M1" s="424"/>
    </row>
    <row r="2" spans="1:13" ht="12" customHeight="1" x14ac:dyDescent="0.25">
      <c r="A2" s="64"/>
      <c r="B2" s="64"/>
      <c r="C2" s="64"/>
      <c r="D2" s="64"/>
      <c r="E2" s="64"/>
      <c r="F2" s="32"/>
      <c r="G2" s="32"/>
      <c r="H2" s="32"/>
      <c r="I2" s="32"/>
      <c r="J2" s="32"/>
      <c r="K2" s="32"/>
      <c r="L2" s="32"/>
      <c r="M2" s="32"/>
    </row>
    <row r="3" spans="1:13" ht="15.95" customHeight="1" x14ac:dyDescent="0.25">
      <c r="A3" s="425" t="s">
        <v>170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3" s="65" customFormat="1" ht="15.95" customHeight="1" x14ac:dyDescent="0.25">
      <c r="A4" s="426" t="s">
        <v>148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3" s="66" customFormat="1" ht="15.95" customHeight="1" x14ac:dyDescent="0.25">
      <c r="A5" s="425" t="s">
        <v>211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</row>
    <row r="6" spans="1:13" s="66" customFormat="1" ht="15.95" customHeigh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ht="18" customHeight="1" thickBot="1" x14ac:dyDescent="0.3">
      <c r="A7" s="76"/>
      <c r="B7" s="76"/>
      <c r="C7" s="76"/>
      <c r="D7" s="76"/>
      <c r="E7" s="76"/>
      <c r="I7" s="66"/>
      <c r="J7" s="66"/>
      <c r="K7" s="66"/>
      <c r="L7" s="427" t="s">
        <v>161</v>
      </c>
      <c r="M7" s="427"/>
    </row>
    <row r="8" spans="1:13" ht="15" customHeight="1" x14ac:dyDescent="0.25">
      <c r="A8" s="421" t="s">
        <v>9</v>
      </c>
      <c r="B8" s="428" t="s">
        <v>113</v>
      </c>
      <c r="C8" s="429"/>
      <c r="D8" s="430"/>
      <c r="E8" s="431" t="s">
        <v>125</v>
      </c>
      <c r="F8" s="432"/>
      <c r="G8" s="432"/>
      <c r="H8" s="432"/>
      <c r="I8" s="432"/>
      <c r="J8" s="432"/>
      <c r="K8" s="433"/>
      <c r="L8" s="434" t="s">
        <v>116</v>
      </c>
      <c r="M8" s="437" t="s">
        <v>122</v>
      </c>
    </row>
    <row r="9" spans="1:13" ht="15" customHeight="1" x14ac:dyDescent="0.25">
      <c r="A9" s="422"/>
      <c r="B9" s="440" t="s">
        <v>117</v>
      </c>
      <c r="C9" s="440" t="s">
        <v>118</v>
      </c>
      <c r="D9" s="441" t="s">
        <v>146</v>
      </c>
      <c r="E9" s="440" t="s">
        <v>126</v>
      </c>
      <c r="F9" s="414" t="s">
        <v>127</v>
      </c>
      <c r="G9" s="415"/>
      <c r="H9" s="415"/>
      <c r="I9" s="415"/>
      <c r="J9" s="415"/>
      <c r="K9" s="416"/>
      <c r="L9" s="435"/>
      <c r="M9" s="438"/>
    </row>
    <row r="10" spans="1:13" ht="15" customHeight="1" x14ac:dyDescent="0.25">
      <c r="A10" s="422"/>
      <c r="B10" s="435"/>
      <c r="C10" s="435"/>
      <c r="D10" s="442"/>
      <c r="E10" s="435"/>
      <c r="F10" s="414" t="s">
        <v>159</v>
      </c>
      <c r="G10" s="416"/>
      <c r="H10" s="444" t="s">
        <v>199</v>
      </c>
      <c r="I10" s="445"/>
      <c r="J10" s="417" t="s">
        <v>128</v>
      </c>
      <c r="K10" s="419" t="s">
        <v>122</v>
      </c>
      <c r="L10" s="435"/>
      <c r="M10" s="438"/>
    </row>
    <row r="11" spans="1:13" ht="15" customHeight="1" thickBot="1" x14ac:dyDescent="0.3">
      <c r="A11" s="423"/>
      <c r="B11" s="436"/>
      <c r="C11" s="436"/>
      <c r="D11" s="443"/>
      <c r="E11" s="436"/>
      <c r="F11" s="162" t="s">
        <v>157</v>
      </c>
      <c r="G11" s="162" t="s">
        <v>158</v>
      </c>
      <c r="H11" s="162" t="s">
        <v>200</v>
      </c>
      <c r="I11" s="162" t="s">
        <v>201</v>
      </c>
      <c r="J11" s="418"/>
      <c r="K11" s="420"/>
      <c r="L11" s="436"/>
      <c r="M11" s="439"/>
    </row>
    <row r="12" spans="1:13" ht="15" customHeight="1" x14ac:dyDescent="0.25">
      <c r="A12" s="393" t="s">
        <v>1</v>
      </c>
      <c r="B12" s="399" t="s">
        <v>183</v>
      </c>
      <c r="C12" s="399" t="s">
        <v>184</v>
      </c>
      <c r="D12" s="413">
        <v>0.95</v>
      </c>
      <c r="E12" s="173" t="s">
        <v>129</v>
      </c>
      <c r="F12" s="67">
        <v>0</v>
      </c>
      <c r="G12" s="67">
        <v>17039745</v>
      </c>
      <c r="H12" s="67">
        <v>0</v>
      </c>
      <c r="I12" s="67">
        <v>0</v>
      </c>
      <c r="J12" s="67">
        <v>3194952</v>
      </c>
      <c r="K12" s="67">
        <f>SUM(F12:J12)</f>
        <v>20234697</v>
      </c>
      <c r="L12" s="67">
        <v>1064984</v>
      </c>
      <c r="M12" s="68">
        <f t="shared" ref="M12:M41" si="0">K12+L12</f>
        <v>21299681</v>
      </c>
    </row>
    <row r="13" spans="1:13" ht="15" customHeight="1" x14ac:dyDescent="0.25">
      <c r="A13" s="394"/>
      <c r="B13" s="400"/>
      <c r="C13" s="400"/>
      <c r="D13" s="402"/>
      <c r="E13" s="174" t="s">
        <v>130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/>
      <c r="M13" s="77">
        <f t="shared" si="0"/>
        <v>0</v>
      </c>
    </row>
    <row r="14" spans="1:13" ht="15" customHeight="1" thickBot="1" x14ac:dyDescent="0.3">
      <c r="A14" s="395"/>
      <c r="B14" s="401"/>
      <c r="C14" s="401"/>
      <c r="D14" s="403"/>
      <c r="E14" s="190" t="s">
        <v>122</v>
      </c>
      <c r="F14" s="191">
        <f t="shared" ref="F14:L14" si="1">SUM(F12:F13)</f>
        <v>0</v>
      </c>
      <c r="G14" s="191">
        <f t="shared" si="1"/>
        <v>17039745</v>
      </c>
      <c r="H14" s="191">
        <f t="shared" si="1"/>
        <v>0</v>
      </c>
      <c r="I14" s="191">
        <f t="shared" si="1"/>
        <v>0</v>
      </c>
      <c r="J14" s="191">
        <f t="shared" si="1"/>
        <v>3194952</v>
      </c>
      <c r="K14" s="191">
        <f t="shared" si="1"/>
        <v>20234697</v>
      </c>
      <c r="L14" s="191">
        <f t="shared" si="1"/>
        <v>1064984</v>
      </c>
      <c r="M14" s="192">
        <f t="shared" si="0"/>
        <v>21299681</v>
      </c>
    </row>
    <row r="15" spans="1:13" s="158" customFormat="1" ht="15" customHeight="1" x14ac:dyDescent="0.25">
      <c r="A15" s="393" t="s">
        <v>2</v>
      </c>
      <c r="B15" s="399" t="s">
        <v>185</v>
      </c>
      <c r="C15" s="399" t="s">
        <v>186</v>
      </c>
      <c r="D15" s="413">
        <v>0.95</v>
      </c>
      <c r="E15" s="175" t="s">
        <v>129</v>
      </c>
      <c r="F15" s="67">
        <v>0</v>
      </c>
      <c r="G15" s="67">
        <v>19973535</v>
      </c>
      <c r="H15" s="67">
        <v>0</v>
      </c>
      <c r="I15" s="67">
        <v>0</v>
      </c>
      <c r="J15" s="67">
        <v>3745038</v>
      </c>
      <c r="K15" s="67">
        <f>SUM(F15:J15)</f>
        <v>23718573</v>
      </c>
      <c r="L15" s="67">
        <v>1248346</v>
      </c>
      <c r="M15" s="68">
        <f>K15+L15</f>
        <v>24966919</v>
      </c>
    </row>
    <row r="16" spans="1:13" ht="15" customHeight="1" x14ac:dyDescent="0.25">
      <c r="A16" s="394"/>
      <c r="B16" s="400"/>
      <c r="C16" s="400"/>
      <c r="D16" s="402"/>
      <c r="E16" s="174" t="s">
        <v>130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7">
        <f t="shared" si="0"/>
        <v>0</v>
      </c>
    </row>
    <row r="17" spans="1:13" ht="15" customHeight="1" thickBot="1" x14ac:dyDescent="0.3">
      <c r="A17" s="395"/>
      <c r="B17" s="401"/>
      <c r="C17" s="401"/>
      <c r="D17" s="403"/>
      <c r="E17" s="190" t="s">
        <v>122</v>
      </c>
      <c r="F17" s="191">
        <f t="shared" ref="F17:L17" si="2">SUM(F15:F16)</f>
        <v>0</v>
      </c>
      <c r="G17" s="191">
        <f t="shared" si="2"/>
        <v>19973535</v>
      </c>
      <c r="H17" s="191">
        <f t="shared" si="2"/>
        <v>0</v>
      </c>
      <c r="I17" s="191">
        <f t="shared" si="2"/>
        <v>0</v>
      </c>
      <c r="J17" s="191">
        <f t="shared" si="2"/>
        <v>3745038</v>
      </c>
      <c r="K17" s="191">
        <f t="shared" si="2"/>
        <v>23718573</v>
      </c>
      <c r="L17" s="191">
        <f t="shared" si="2"/>
        <v>1248346</v>
      </c>
      <c r="M17" s="192">
        <f t="shared" si="0"/>
        <v>24966919</v>
      </c>
    </row>
    <row r="18" spans="1:13" ht="15" customHeight="1" x14ac:dyDescent="0.25">
      <c r="A18" s="393" t="s">
        <v>4</v>
      </c>
      <c r="B18" s="399" t="s">
        <v>187</v>
      </c>
      <c r="C18" s="399" t="s">
        <v>188</v>
      </c>
      <c r="D18" s="413">
        <v>0.95</v>
      </c>
      <c r="E18" s="173" t="s">
        <v>129</v>
      </c>
      <c r="F18" s="67">
        <v>0</v>
      </c>
      <c r="G18" s="67">
        <v>22551880</v>
      </c>
      <c r="H18" s="67">
        <v>0</v>
      </c>
      <c r="I18" s="67">
        <v>0</v>
      </c>
      <c r="J18" s="67">
        <v>4228478</v>
      </c>
      <c r="K18" s="67">
        <f>SUM(F18:J18)</f>
        <v>26780358</v>
      </c>
      <c r="L18" s="67">
        <v>1409493</v>
      </c>
      <c r="M18" s="68">
        <f t="shared" si="0"/>
        <v>28189851</v>
      </c>
    </row>
    <row r="19" spans="1:13" ht="15" customHeight="1" x14ac:dyDescent="0.25">
      <c r="A19" s="394"/>
      <c r="B19" s="400"/>
      <c r="C19" s="400"/>
      <c r="D19" s="402"/>
      <c r="E19" s="174" t="s">
        <v>130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7">
        <f t="shared" si="0"/>
        <v>0</v>
      </c>
    </row>
    <row r="20" spans="1:13" ht="15" customHeight="1" thickBot="1" x14ac:dyDescent="0.3">
      <c r="A20" s="395"/>
      <c r="B20" s="401"/>
      <c r="C20" s="401"/>
      <c r="D20" s="403"/>
      <c r="E20" s="190" t="s">
        <v>122</v>
      </c>
      <c r="F20" s="191">
        <f t="shared" ref="F20:L20" si="3">SUM(F18:F19)</f>
        <v>0</v>
      </c>
      <c r="G20" s="191">
        <f t="shared" si="3"/>
        <v>22551880</v>
      </c>
      <c r="H20" s="191">
        <f t="shared" si="3"/>
        <v>0</v>
      </c>
      <c r="I20" s="191">
        <f t="shared" si="3"/>
        <v>0</v>
      </c>
      <c r="J20" s="191">
        <f t="shared" si="3"/>
        <v>4228478</v>
      </c>
      <c r="K20" s="191">
        <f t="shared" si="3"/>
        <v>26780358</v>
      </c>
      <c r="L20" s="191">
        <f t="shared" si="3"/>
        <v>1409493</v>
      </c>
      <c r="M20" s="192">
        <f t="shared" si="0"/>
        <v>28189851</v>
      </c>
    </row>
    <row r="21" spans="1:13" ht="15" customHeight="1" x14ac:dyDescent="0.25">
      <c r="A21" s="393" t="s">
        <v>5</v>
      </c>
      <c r="B21" s="399" t="s">
        <v>189</v>
      </c>
      <c r="C21" s="399" t="s">
        <v>190</v>
      </c>
      <c r="D21" s="413">
        <v>0.95</v>
      </c>
      <c r="E21" s="173" t="s">
        <v>129</v>
      </c>
      <c r="F21" s="156">
        <v>0</v>
      </c>
      <c r="G21" s="156">
        <v>18855931</v>
      </c>
      <c r="H21" s="156">
        <v>0</v>
      </c>
      <c r="I21" s="156">
        <v>0</v>
      </c>
      <c r="J21" s="156">
        <v>3535487</v>
      </c>
      <c r="K21" s="156">
        <f>SUM(F21:J21)</f>
        <v>22391418</v>
      </c>
      <c r="L21" s="156">
        <v>1178497</v>
      </c>
      <c r="M21" s="157">
        <f t="shared" si="0"/>
        <v>23569915</v>
      </c>
    </row>
    <row r="22" spans="1:13" ht="15" customHeight="1" x14ac:dyDescent="0.25">
      <c r="A22" s="394"/>
      <c r="B22" s="400"/>
      <c r="C22" s="400"/>
      <c r="D22" s="402"/>
      <c r="E22" s="174" t="s">
        <v>130</v>
      </c>
      <c r="F22" s="73">
        <v>0</v>
      </c>
      <c r="G22" s="73">
        <v>0</v>
      </c>
      <c r="H22" s="73">
        <v>0</v>
      </c>
      <c r="I22" s="73">
        <v>0</v>
      </c>
      <c r="J22" s="73"/>
      <c r="K22" s="73">
        <v>0</v>
      </c>
      <c r="L22" s="73">
        <v>0</v>
      </c>
      <c r="M22" s="77">
        <f t="shared" si="0"/>
        <v>0</v>
      </c>
    </row>
    <row r="23" spans="1:13" ht="15" customHeight="1" thickBot="1" x14ac:dyDescent="0.3">
      <c r="A23" s="395"/>
      <c r="B23" s="401"/>
      <c r="C23" s="401"/>
      <c r="D23" s="403"/>
      <c r="E23" s="190" t="s">
        <v>122</v>
      </c>
      <c r="F23" s="191">
        <f t="shared" ref="F23:L23" si="4">SUM(F21:F22)</f>
        <v>0</v>
      </c>
      <c r="G23" s="191">
        <f t="shared" si="4"/>
        <v>18855931</v>
      </c>
      <c r="H23" s="191">
        <f t="shared" si="4"/>
        <v>0</v>
      </c>
      <c r="I23" s="191">
        <f t="shared" si="4"/>
        <v>0</v>
      </c>
      <c r="J23" s="191">
        <f t="shared" si="4"/>
        <v>3535487</v>
      </c>
      <c r="K23" s="191">
        <f t="shared" si="4"/>
        <v>22391418</v>
      </c>
      <c r="L23" s="191">
        <f t="shared" si="4"/>
        <v>1178497</v>
      </c>
      <c r="M23" s="192">
        <f t="shared" si="0"/>
        <v>23569915</v>
      </c>
    </row>
    <row r="24" spans="1:13" s="158" customFormat="1" ht="15" customHeight="1" x14ac:dyDescent="0.25">
      <c r="A24" s="393" t="s">
        <v>7</v>
      </c>
      <c r="B24" s="405" t="s">
        <v>191</v>
      </c>
      <c r="C24" s="400" t="s">
        <v>192</v>
      </c>
      <c r="D24" s="402">
        <v>0.95</v>
      </c>
      <c r="E24" s="176" t="s">
        <v>129</v>
      </c>
      <c r="F24" s="67">
        <v>0</v>
      </c>
      <c r="G24" s="67">
        <v>25231228</v>
      </c>
      <c r="H24" s="67">
        <v>0</v>
      </c>
      <c r="I24" s="67">
        <v>0</v>
      </c>
      <c r="J24" s="67">
        <v>4730855</v>
      </c>
      <c r="K24" s="67">
        <f>SUM(F24:J24)</f>
        <v>29962083</v>
      </c>
      <c r="L24" s="67">
        <v>1576952</v>
      </c>
      <c r="M24" s="68">
        <f t="shared" si="0"/>
        <v>31539035</v>
      </c>
    </row>
    <row r="25" spans="1:13" ht="15" customHeight="1" x14ac:dyDescent="0.25">
      <c r="A25" s="394"/>
      <c r="B25" s="405"/>
      <c r="C25" s="400"/>
      <c r="D25" s="402"/>
      <c r="E25" s="174" t="s">
        <v>130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7">
        <f t="shared" si="0"/>
        <v>0</v>
      </c>
    </row>
    <row r="26" spans="1:13" ht="15" customHeight="1" thickBot="1" x14ac:dyDescent="0.3">
      <c r="A26" s="395"/>
      <c r="B26" s="406"/>
      <c r="C26" s="401"/>
      <c r="D26" s="403"/>
      <c r="E26" s="190" t="s">
        <v>122</v>
      </c>
      <c r="F26" s="191">
        <f t="shared" ref="F26:L26" si="5">SUM(F24:F25)</f>
        <v>0</v>
      </c>
      <c r="G26" s="191">
        <f t="shared" si="5"/>
        <v>25231228</v>
      </c>
      <c r="H26" s="191">
        <f t="shared" si="5"/>
        <v>0</v>
      </c>
      <c r="I26" s="191">
        <f t="shared" si="5"/>
        <v>0</v>
      </c>
      <c r="J26" s="191">
        <f t="shared" si="5"/>
        <v>4730855</v>
      </c>
      <c r="K26" s="191">
        <f t="shared" si="5"/>
        <v>29962083</v>
      </c>
      <c r="L26" s="191">
        <f t="shared" si="5"/>
        <v>1576952</v>
      </c>
      <c r="M26" s="192">
        <f t="shared" si="0"/>
        <v>31539035</v>
      </c>
    </row>
    <row r="27" spans="1:13" s="158" customFormat="1" ht="15" customHeight="1" x14ac:dyDescent="0.25">
      <c r="A27" s="393" t="s">
        <v>28</v>
      </c>
      <c r="B27" s="449" t="s">
        <v>198</v>
      </c>
      <c r="C27" s="446" t="s">
        <v>196</v>
      </c>
      <c r="D27" s="402">
        <v>0.95</v>
      </c>
      <c r="E27" s="176" t="s">
        <v>129</v>
      </c>
      <c r="F27" s="156">
        <v>3528943</v>
      </c>
      <c r="G27" s="156">
        <v>18821027</v>
      </c>
      <c r="H27" s="156">
        <v>0</v>
      </c>
      <c r="I27" s="156">
        <v>0</v>
      </c>
      <c r="J27" s="156">
        <v>0</v>
      </c>
      <c r="K27" s="156">
        <f>SUM(F27:J27)</f>
        <v>22349970</v>
      </c>
      <c r="L27" s="156">
        <v>1176314</v>
      </c>
      <c r="M27" s="159">
        <f>K27+L27</f>
        <v>23526284</v>
      </c>
    </row>
    <row r="28" spans="1:13" ht="15" customHeight="1" x14ac:dyDescent="0.25">
      <c r="A28" s="394"/>
      <c r="B28" s="450"/>
      <c r="C28" s="447"/>
      <c r="D28" s="402"/>
      <c r="E28" s="174" t="s">
        <v>130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7">
        <f>K28+L28</f>
        <v>0</v>
      </c>
    </row>
    <row r="29" spans="1:13" ht="15" customHeight="1" thickBot="1" x14ac:dyDescent="0.3">
      <c r="A29" s="395"/>
      <c r="B29" s="451"/>
      <c r="C29" s="448"/>
      <c r="D29" s="403"/>
      <c r="E29" s="190" t="s">
        <v>122</v>
      </c>
      <c r="F29" s="191">
        <f t="shared" ref="F29:L29" si="6">SUM(F27:F28)</f>
        <v>3528943</v>
      </c>
      <c r="G29" s="191">
        <f t="shared" si="6"/>
        <v>18821027</v>
      </c>
      <c r="H29" s="191">
        <f t="shared" si="6"/>
        <v>0</v>
      </c>
      <c r="I29" s="191">
        <f t="shared" si="6"/>
        <v>0</v>
      </c>
      <c r="J29" s="191">
        <f t="shared" si="6"/>
        <v>0</v>
      </c>
      <c r="K29" s="191">
        <f t="shared" si="6"/>
        <v>22349970</v>
      </c>
      <c r="L29" s="191">
        <f t="shared" si="6"/>
        <v>1176314</v>
      </c>
      <c r="M29" s="192">
        <f>K29+L29</f>
        <v>23526284</v>
      </c>
    </row>
    <row r="30" spans="1:13" s="158" customFormat="1" ht="15" customHeight="1" x14ac:dyDescent="0.25">
      <c r="A30" s="393" t="s">
        <v>92</v>
      </c>
      <c r="B30" s="449" t="s">
        <v>195</v>
      </c>
      <c r="C30" s="446" t="s">
        <v>197</v>
      </c>
      <c r="D30" s="402">
        <v>0.95</v>
      </c>
      <c r="E30" s="176" t="s">
        <v>129</v>
      </c>
      <c r="F30" s="156">
        <v>0</v>
      </c>
      <c r="G30" s="156">
        <v>21089030</v>
      </c>
      <c r="H30" s="156">
        <v>0</v>
      </c>
      <c r="I30" s="156">
        <v>0</v>
      </c>
      <c r="J30" s="156">
        <v>3954193</v>
      </c>
      <c r="K30" s="156">
        <f>SUM(F30:J30)</f>
        <v>25043223</v>
      </c>
      <c r="L30" s="156">
        <v>1318065</v>
      </c>
      <c r="M30" s="159">
        <f t="shared" si="0"/>
        <v>26361288</v>
      </c>
    </row>
    <row r="31" spans="1:13" ht="15" customHeight="1" x14ac:dyDescent="0.25">
      <c r="A31" s="394"/>
      <c r="B31" s="450"/>
      <c r="C31" s="447"/>
      <c r="D31" s="402"/>
      <c r="E31" s="174" t="s">
        <v>130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7">
        <f t="shared" si="0"/>
        <v>0</v>
      </c>
    </row>
    <row r="32" spans="1:13" ht="15" customHeight="1" thickBot="1" x14ac:dyDescent="0.3">
      <c r="A32" s="395"/>
      <c r="B32" s="451"/>
      <c r="C32" s="448"/>
      <c r="D32" s="403"/>
      <c r="E32" s="190" t="s">
        <v>122</v>
      </c>
      <c r="F32" s="191">
        <f t="shared" ref="F32:L32" si="7">SUM(F30:F31)</f>
        <v>0</v>
      </c>
      <c r="G32" s="191">
        <f t="shared" si="7"/>
        <v>21089030</v>
      </c>
      <c r="H32" s="191">
        <f t="shared" si="7"/>
        <v>0</v>
      </c>
      <c r="I32" s="191">
        <f t="shared" si="7"/>
        <v>0</v>
      </c>
      <c r="J32" s="191">
        <f t="shared" si="7"/>
        <v>3954193</v>
      </c>
      <c r="K32" s="191">
        <f t="shared" si="7"/>
        <v>25043223</v>
      </c>
      <c r="L32" s="191">
        <f t="shared" si="7"/>
        <v>1318065</v>
      </c>
      <c r="M32" s="192">
        <f t="shared" si="0"/>
        <v>26361288</v>
      </c>
    </row>
    <row r="33" spans="1:13" ht="15" customHeight="1" x14ac:dyDescent="0.25">
      <c r="A33" s="393" t="s">
        <v>155</v>
      </c>
      <c r="B33" s="404" t="s">
        <v>227</v>
      </c>
      <c r="C33" s="399" t="s">
        <v>228</v>
      </c>
      <c r="D33" s="402">
        <v>0.95</v>
      </c>
      <c r="E33" s="176" t="s">
        <v>129</v>
      </c>
      <c r="F33" s="156">
        <v>2044448</v>
      </c>
      <c r="G33" s="156">
        <v>10903725</v>
      </c>
      <c r="H33" s="156">
        <v>43050</v>
      </c>
      <c r="I33" s="156">
        <v>229600</v>
      </c>
      <c r="J33" s="156">
        <v>0</v>
      </c>
      <c r="K33" s="156">
        <f>SUM(F33:J33)</f>
        <v>13220823</v>
      </c>
      <c r="L33" s="156">
        <v>695833</v>
      </c>
      <c r="M33" s="159">
        <f t="shared" si="0"/>
        <v>13916656</v>
      </c>
    </row>
    <row r="34" spans="1:13" ht="15" customHeight="1" x14ac:dyDescent="0.25">
      <c r="A34" s="394"/>
      <c r="B34" s="405"/>
      <c r="C34" s="400"/>
      <c r="D34" s="402"/>
      <c r="E34" s="174" t="s">
        <v>130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7">
        <f t="shared" si="0"/>
        <v>0</v>
      </c>
    </row>
    <row r="35" spans="1:13" ht="15" customHeight="1" thickBot="1" x14ac:dyDescent="0.3">
      <c r="A35" s="395"/>
      <c r="B35" s="406"/>
      <c r="C35" s="401"/>
      <c r="D35" s="403"/>
      <c r="E35" s="190" t="s">
        <v>122</v>
      </c>
      <c r="F35" s="191">
        <f t="shared" ref="F35:L35" si="8">SUM(F33:F34)</f>
        <v>2044448</v>
      </c>
      <c r="G35" s="191">
        <f t="shared" si="8"/>
        <v>10903725</v>
      </c>
      <c r="H35" s="191">
        <f t="shared" si="8"/>
        <v>43050</v>
      </c>
      <c r="I35" s="191">
        <f t="shared" si="8"/>
        <v>229600</v>
      </c>
      <c r="J35" s="191">
        <f t="shared" si="8"/>
        <v>0</v>
      </c>
      <c r="K35" s="191">
        <f t="shared" si="8"/>
        <v>13220823</v>
      </c>
      <c r="L35" s="191">
        <f t="shared" si="8"/>
        <v>695833</v>
      </c>
      <c r="M35" s="192">
        <f t="shared" si="0"/>
        <v>13916656</v>
      </c>
    </row>
    <row r="36" spans="1:13" ht="15" customHeight="1" x14ac:dyDescent="0.25">
      <c r="A36" s="393" t="s">
        <v>156</v>
      </c>
      <c r="B36" s="407" t="s">
        <v>225</v>
      </c>
      <c r="C36" s="399" t="s">
        <v>229</v>
      </c>
      <c r="D36" s="402">
        <v>0.95</v>
      </c>
      <c r="E36" s="176" t="s">
        <v>129</v>
      </c>
      <c r="F36" s="156">
        <v>4336997</v>
      </c>
      <c r="G36" s="156">
        <v>23130652</v>
      </c>
      <c r="H36" s="156">
        <v>20431315</v>
      </c>
      <c r="I36" s="156">
        <v>108967012</v>
      </c>
      <c r="J36" s="156">
        <v>0</v>
      </c>
      <c r="K36" s="156">
        <f>SUM(F36:J36)</f>
        <v>156865976</v>
      </c>
      <c r="L36" s="156">
        <v>8256103</v>
      </c>
      <c r="M36" s="159">
        <f t="shared" si="0"/>
        <v>165122079</v>
      </c>
    </row>
    <row r="37" spans="1:13" ht="15" customHeight="1" x14ac:dyDescent="0.25">
      <c r="A37" s="394"/>
      <c r="B37" s="408"/>
      <c r="C37" s="400"/>
      <c r="D37" s="402"/>
      <c r="E37" s="174" t="s">
        <v>130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7">
        <f t="shared" si="0"/>
        <v>0</v>
      </c>
    </row>
    <row r="38" spans="1:13" ht="15" customHeight="1" thickBot="1" x14ac:dyDescent="0.3">
      <c r="A38" s="395"/>
      <c r="B38" s="409"/>
      <c r="C38" s="401"/>
      <c r="D38" s="403"/>
      <c r="E38" s="190" t="s">
        <v>122</v>
      </c>
      <c r="F38" s="191">
        <f t="shared" ref="F38:L38" si="9">SUM(F36:F37)</f>
        <v>4336997</v>
      </c>
      <c r="G38" s="191">
        <f t="shared" si="9"/>
        <v>23130652</v>
      </c>
      <c r="H38" s="191">
        <f t="shared" si="9"/>
        <v>20431315</v>
      </c>
      <c r="I38" s="191">
        <f t="shared" si="9"/>
        <v>108967012</v>
      </c>
      <c r="J38" s="191">
        <f t="shared" si="9"/>
        <v>0</v>
      </c>
      <c r="K38" s="191">
        <f t="shared" si="9"/>
        <v>156865976</v>
      </c>
      <c r="L38" s="191">
        <f t="shared" si="9"/>
        <v>8256103</v>
      </c>
      <c r="M38" s="192">
        <f t="shared" si="0"/>
        <v>165122079</v>
      </c>
    </row>
    <row r="39" spans="1:13" ht="15" customHeight="1" x14ac:dyDescent="0.25">
      <c r="A39" s="393" t="s">
        <v>112</v>
      </c>
      <c r="B39" s="396" t="s">
        <v>226</v>
      </c>
      <c r="C39" s="399" t="s">
        <v>230</v>
      </c>
      <c r="D39" s="402">
        <v>0.95</v>
      </c>
      <c r="E39" s="176" t="s">
        <v>129</v>
      </c>
      <c r="F39" s="156">
        <v>27207864</v>
      </c>
      <c r="G39" s="156">
        <v>145108607</v>
      </c>
      <c r="H39" s="156">
        <v>27976727</v>
      </c>
      <c r="I39" s="156">
        <v>149209213</v>
      </c>
      <c r="J39" s="156">
        <v>0</v>
      </c>
      <c r="K39" s="156">
        <f>SUM(F39:J39)</f>
        <v>349502411</v>
      </c>
      <c r="L39" s="156">
        <v>18394864</v>
      </c>
      <c r="M39" s="159">
        <f t="shared" si="0"/>
        <v>367897275</v>
      </c>
    </row>
    <row r="40" spans="1:13" ht="15" customHeight="1" x14ac:dyDescent="0.25">
      <c r="A40" s="394"/>
      <c r="B40" s="397"/>
      <c r="C40" s="400"/>
      <c r="D40" s="402"/>
      <c r="E40" s="174" t="s">
        <v>130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7">
        <f t="shared" si="0"/>
        <v>0</v>
      </c>
    </row>
    <row r="41" spans="1:13" ht="15" customHeight="1" thickBot="1" x14ac:dyDescent="0.3">
      <c r="A41" s="395"/>
      <c r="B41" s="398"/>
      <c r="C41" s="401"/>
      <c r="D41" s="403"/>
      <c r="E41" s="190" t="s">
        <v>122</v>
      </c>
      <c r="F41" s="191">
        <f t="shared" ref="F41:L41" si="10">SUM(F39:F40)</f>
        <v>27207864</v>
      </c>
      <c r="G41" s="191">
        <f t="shared" si="10"/>
        <v>145108607</v>
      </c>
      <c r="H41" s="191">
        <f t="shared" si="10"/>
        <v>27976727</v>
      </c>
      <c r="I41" s="191">
        <f t="shared" si="10"/>
        <v>149209213</v>
      </c>
      <c r="J41" s="191">
        <f t="shared" si="10"/>
        <v>0</v>
      </c>
      <c r="K41" s="191">
        <f t="shared" si="10"/>
        <v>349502411</v>
      </c>
      <c r="L41" s="191">
        <f t="shared" si="10"/>
        <v>18394864</v>
      </c>
      <c r="M41" s="192">
        <f t="shared" si="0"/>
        <v>367897275</v>
      </c>
    </row>
    <row r="42" spans="1:13" s="158" customFormat="1" ht="15" customHeight="1" x14ac:dyDescent="0.25">
      <c r="A42" s="393" t="s">
        <v>141</v>
      </c>
      <c r="B42" s="405" t="s">
        <v>167</v>
      </c>
      <c r="C42" s="446">
        <v>101118780</v>
      </c>
      <c r="D42" s="402">
        <v>0.754</v>
      </c>
      <c r="E42" s="176" t="s">
        <v>129</v>
      </c>
      <c r="F42" s="156">
        <v>0</v>
      </c>
      <c r="G42" s="156">
        <v>12464000</v>
      </c>
      <c r="H42" s="156">
        <v>0</v>
      </c>
      <c r="I42" s="156">
        <v>0</v>
      </c>
      <c r="J42" s="156">
        <v>0</v>
      </c>
      <c r="K42" s="156">
        <f>SUM(F42:J42)</f>
        <v>12464000</v>
      </c>
      <c r="L42" s="67">
        <v>4768300</v>
      </c>
      <c r="M42" s="68">
        <f>K42+L42</f>
        <v>17232300</v>
      </c>
    </row>
    <row r="43" spans="1:13" ht="15" customHeight="1" x14ac:dyDescent="0.25">
      <c r="A43" s="394"/>
      <c r="B43" s="405"/>
      <c r="C43" s="447"/>
      <c r="D43" s="402"/>
      <c r="E43" s="174" t="s">
        <v>130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7">
        <f>K43+L43</f>
        <v>0</v>
      </c>
    </row>
    <row r="44" spans="1:13" ht="15" customHeight="1" thickBot="1" x14ac:dyDescent="0.3">
      <c r="A44" s="395"/>
      <c r="B44" s="406"/>
      <c r="C44" s="448"/>
      <c r="D44" s="403"/>
      <c r="E44" s="190" t="s">
        <v>122</v>
      </c>
      <c r="F44" s="191">
        <f t="shared" ref="F44:L44" si="11">SUM(F42:F43)</f>
        <v>0</v>
      </c>
      <c r="G44" s="191">
        <f t="shared" si="11"/>
        <v>12464000</v>
      </c>
      <c r="H44" s="191">
        <f t="shared" si="11"/>
        <v>0</v>
      </c>
      <c r="I44" s="191">
        <f t="shared" si="11"/>
        <v>0</v>
      </c>
      <c r="J44" s="191">
        <f t="shared" si="11"/>
        <v>0</v>
      </c>
      <c r="K44" s="191">
        <f t="shared" si="11"/>
        <v>12464000</v>
      </c>
      <c r="L44" s="191">
        <f t="shared" si="11"/>
        <v>4768300</v>
      </c>
      <c r="M44" s="192">
        <f>K44+L44</f>
        <v>17232300</v>
      </c>
    </row>
    <row r="45" spans="1:13" ht="15" customHeight="1" x14ac:dyDescent="0.25">
      <c r="A45" s="393" t="s">
        <v>142</v>
      </c>
      <c r="B45" s="404" t="s">
        <v>193</v>
      </c>
      <c r="C45" s="410" t="s">
        <v>194</v>
      </c>
      <c r="D45" s="413">
        <v>1</v>
      </c>
      <c r="E45" s="173" t="s">
        <v>129</v>
      </c>
      <c r="F45" s="67">
        <v>0</v>
      </c>
      <c r="G45" s="67">
        <v>0</v>
      </c>
      <c r="H45" s="67">
        <v>0</v>
      </c>
      <c r="I45" s="67">
        <v>0</v>
      </c>
      <c r="J45" s="67">
        <v>656388283</v>
      </c>
      <c r="K45" s="67">
        <f>SUM(F45:J45)</f>
        <v>656388283</v>
      </c>
      <c r="L45" s="67">
        <v>0</v>
      </c>
      <c r="M45" s="68">
        <f t="shared" ref="M45:M56" si="12">K45+L45</f>
        <v>656388283</v>
      </c>
    </row>
    <row r="46" spans="1:13" ht="15" customHeight="1" x14ac:dyDescent="0.25">
      <c r="A46" s="394"/>
      <c r="B46" s="405"/>
      <c r="C46" s="411"/>
      <c r="D46" s="402"/>
      <c r="E46" s="174" t="s">
        <v>130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69">
        <f>SUM(F46:J46)</f>
        <v>0</v>
      </c>
      <c r="L46" s="73">
        <v>0</v>
      </c>
      <c r="M46" s="77">
        <f t="shared" si="12"/>
        <v>0</v>
      </c>
    </row>
    <row r="47" spans="1:13" ht="15" customHeight="1" thickBot="1" x14ac:dyDescent="0.3">
      <c r="A47" s="395"/>
      <c r="B47" s="406"/>
      <c r="C47" s="412"/>
      <c r="D47" s="403"/>
      <c r="E47" s="190" t="s">
        <v>122</v>
      </c>
      <c r="F47" s="191">
        <f t="shared" ref="F47:L47" si="13">SUM(F45:F46)</f>
        <v>0</v>
      </c>
      <c r="G47" s="191">
        <f t="shared" si="13"/>
        <v>0</v>
      </c>
      <c r="H47" s="191">
        <f t="shared" si="13"/>
        <v>0</v>
      </c>
      <c r="I47" s="191">
        <f t="shared" si="13"/>
        <v>0</v>
      </c>
      <c r="J47" s="191">
        <f t="shared" si="13"/>
        <v>656388283</v>
      </c>
      <c r="K47" s="191">
        <f t="shared" si="13"/>
        <v>656388283</v>
      </c>
      <c r="L47" s="191">
        <f t="shared" si="13"/>
        <v>0</v>
      </c>
      <c r="M47" s="192">
        <f t="shared" si="12"/>
        <v>656388283</v>
      </c>
    </row>
    <row r="48" spans="1:13" ht="15" customHeight="1" x14ac:dyDescent="0.25">
      <c r="A48" s="393" t="s">
        <v>143</v>
      </c>
      <c r="B48" s="404" t="s">
        <v>231</v>
      </c>
      <c r="C48" s="452" t="s">
        <v>232</v>
      </c>
      <c r="D48" s="413">
        <v>1</v>
      </c>
      <c r="E48" s="177" t="s">
        <v>129</v>
      </c>
      <c r="F48" s="67">
        <v>0</v>
      </c>
      <c r="G48" s="67">
        <v>0</v>
      </c>
      <c r="H48" s="67">
        <v>0</v>
      </c>
      <c r="I48" s="67">
        <v>0</v>
      </c>
      <c r="J48" s="67">
        <v>1031037130</v>
      </c>
      <c r="K48" s="67">
        <f>SUM(F48:J48)</f>
        <v>1031037130</v>
      </c>
      <c r="L48" s="67">
        <v>0</v>
      </c>
      <c r="M48" s="68">
        <f t="shared" si="12"/>
        <v>1031037130</v>
      </c>
    </row>
    <row r="49" spans="1:13" ht="15" customHeight="1" x14ac:dyDescent="0.25">
      <c r="A49" s="394"/>
      <c r="B49" s="405"/>
      <c r="C49" s="453"/>
      <c r="D49" s="402"/>
      <c r="E49" s="174" t="s">
        <v>130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69">
        <f>SUM(F49:J49)</f>
        <v>0</v>
      </c>
      <c r="L49" s="73">
        <v>0</v>
      </c>
      <c r="M49" s="77">
        <f t="shared" si="12"/>
        <v>0</v>
      </c>
    </row>
    <row r="50" spans="1:13" ht="15" customHeight="1" thickBot="1" x14ac:dyDescent="0.3">
      <c r="A50" s="395"/>
      <c r="B50" s="406"/>
      <c r="C50" s="454"/>
      <c r="D50" s="403"/>
      <c r="E50" s="190" t="s">
        <v>122</v>
      </c>
      <c r="F50" s="191">
        <f t="shared" ref="F50:L50" si="14">SUM(F48:F49)</f>
        <v>0</v>
      </c>
      <c r="G50" s="191">
        <f t="shared" si="14"/>
        <v>0</v>
      </c>
      <c r="H50" s="191">
        <f t="shared" si="14"/>
        <v>0</v>
      </c>
      <c r="I50" s="191">
        <f t="shared" si="14"/>
        <v>0</v>
      </c>
      <c r="J50" s="191">
        <f t="shared" si="14"/>
        <v>1031037130</v>
      </c>
      <c r="K50" s="191">
        <f t="shared" si="14"/>
        <v>1031037130</v>
      </c>
      <c r="L50" s="191">
        <f t="shared" si="14"/>
        <v>0</v>
      </c>
      <c r="M50" s="192">
        <f t="shared" si="12"/>
        <v>1031037130</v>
      </c>
    </row>
    <row r="51" spans="1:13" ht="15" customHeight="1" x14ac:dyDescent="0.25">
      <c r="A51" s="393" t="s">
        <v>144</v>
      </c>
      <c r="B51" s="452" t="s">
        <v>233</v>
      </c>
      <c r="C51" s="452" t="s">
        <v>234</v>
      </c>
      <c r="D51" s="413">
        <v>1</v>
      </c>
      <c r="E51" s="173" t="s">
        <v>129</v>
      </c>
      <c r="F51" s="67">
        <v>89400000</v>
      </c>
      <c r="G51" s="67">
        <v>0</v>
      </c>
      <c r="H51" s="67">
        <v>6000000</v>
      </c>
      <c r="I51" s="67">
        <v>0</v>
      </c>
      <c r="J51" s="67">
        <v>0</v>
      </c>
      <c r="K51" s="67">
        <f>SUM(F51:J51)</f>
        <v>95400000</v>
      </c>
      <c r="L51" s="67">
        <v>0</v>
      </c>
      <c r="M51" s="68">
        <f t="shared" si="12"/>
        <v>95400000</v>
      </c>
    </row>
    <row r="52" spans="1:13" ht="15" customHeight="1" x14ac:dyDescent="0.25">
      <c r="A52" s="394"/>
      <c r="B52" s="453"/>
      <c r="C52" s="453"/>
      <c r="D52" s="402"/>
      <c r="E52" s="174" t="s">
        <v>130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69">
        <f>SUM(F52:J52)</f>
        <v>0</v>
      </c>
      <c r="L52" s="73">
        <v>0</v>
      </c>
      <c r="M52" s="77">
        <f t="shared" si="12"/>
        <v>0</v>
      </c>
    </row>
    <row r="53" spans="1:13" ht="15" customHeight="1" thickBot="1" x14ac:dyDescent="0.3">
      <c r="A53" s="395"/>
      <c r="B53" s="454"/>
      <c r="C53" s="454"/>
      <c r="D53" s="403"/>
      <c r="E53" s="190" t="s">
        <v>122</v>
      </c>
      <c r="F53" s="191">
        <f t="shared" ref="F53:L53" si="15">SUM(F51:F52)</f>
        <v>89400000</v>
      </c>
      <c r="G53" s="191">
        <f t="shared" si="15"/>
        <v>0</v>
      </c>
      <c r="H53" s="191">
        <f t="shared" si="15"/>
        <v>6000000</v>
      </c>
      <c r="I53" s="191">
        <f t="shared" si="15"/>
        <v>0</v>
      </c>
      <c r="J53" s="191">
        <f t="shared" si="15"/>
        <v>0</v>
      </c>
      <c r="K53" s="191">
        <f t="shared" si="15"/>
        <v>95400000</v>
      </c>
      <c r="L53" s="191">
        <f t="shared" si="15"/>
        <v>0</v>
      </c>
      <c r="M53" s="192">
        <f t="shared" si="12"/>
        <v>95400000</v>
      </c>
    </row>
    <row r="54" spans="1:13" ht="15" customHeight="1" x14ac:dyDescent="0.25">
      <c r="A54" s="393" t="s">
        <v>145</v>
      </c>
      <c r="B54" s="459" t="s">
        <v>168</v>
      </c>
      <c r="C54" s="452" t="s">
        <v>169</v>
      </c>
      <c r="D54" s="413">
        <v>1</v>
      </c>
      <c r="E54" s="173" t="s">
        <v>129</v>
      </c>
      <c r="F54" s="156">
        <v>0</v>
      </c>
      <c r="G54" s="67">
        <v>0</v>
      </c>
      <c r="H54" s="67">
        <v>0</v>
      </c>
      <c r="I54" s="67">
        <v>0</v>
      </c>
      <c r="J54" s="156">
        <v>1131539</v>
      </c>
      <c r="K54" s="67">
        <f>SUM(F54:J54)</f>
        <v>1131539</v>
      </c>
      <c r="L54" s="67">
        <v>0</v>
      </c>
      <c r="M54" s="68">
        <f t="shared" si="12"/>
        <v>1131539</v>
      </c>
    </row>
    <row r="55" spans="1:13" ht="15" customHeight="1" x14ac:dyDescent="0.25">
      <c r="A55" s="394"/>
      <c r="B55" s="455"/>
      <c r="C55" s="453"/>
      <c r="D55" s="402"/>
      <c r="E55" s="174" t="s">
        <v>130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7">
        <f t="shared" si="12"/>
        <v>0</v>
      </c>
    </row>
    <row r="56" spans="1:13" ht="15" customHeight="1" thickBot="1" x14ac:dyDescent="0.3">
      <c r="A56" s="395"/>
      <c r="B56" s="456"/>
      <c r="C56" s="454"/>
      <c r="D56" s="403"/>
      <c r="E56" s="190" t="s">
        <v>122</v>
      </c>
      <c r="F56" s="191">
        <f t="shared" ref="F56:L56" si="16">SUM(F54:F55)</f>
        <v>0</v>
      </c>
      <c r="G56" s="191">
        <f t="shared" si="16"/>
        <v>0</v>
      </c>
      <c r="H56" s="191">
        <f t="shared" si="16"/>
        <v>0</v>
      </c>
      <c r="I56" s="191">
        <f t="shared" si="16"/>
        <v>0</v>
      </c>
      <c r="J56" s="191">
        <f t="shared" si="16"/>
        <v>1131539</v>
      </c>
      <c r="K56" s="191">
        <f t="shared" si="16"/>
        <v>1131539</v>
      </c>
      <c r="L56" s="191">
        <f t="shared" si="16"/>
        <v>0</v>
      </c>
      <c r="M56" s="192">
        <f t="shared" si="12"/>
        <v>1131539</v>
      </c>
    </row>
    <row r="57" spans="1:13" ht="15" customHeight="1" x14ac:dyDescent="0.25">
      <c r="A57" s="393" t="s">
        <v>149</v>
      </c>
      <c r="B57" s="455" t="s">
        <v>151</v>
      </c>
      <c r="C57" s="457" t="s">
        <v>152</v>
      </c>
      <c r="D57" s="402">
        <v>1</v>
      </c>
      <c r="E57" s="177" t="s">
        <v>129</v>
      </c>
      <c r="F57" s="69">
        <v>0</v>
      </c>
      <c r="G57" s="69">
        <v>0</v>
      </c>
      <c r="H57" s="69">
        <v>0</v>
      </c>
      <c r="I57" s="69">
        <v>0</v>
      </c>
      <c r="J57" s="69">
        <v>191995</v>
      </c>
      <c r="K57" s="69">
        <f>SUM(F57:J57)</f>
        <v>191995</v>
      </c>
      <c r="L57" s="69">
        <v>0</v>
      </c>
      <c r="M57" s="71">
        <f t="shared" ref="M57:M62" si="17">K57+L57</f>
        <v>191995</v>
      </c>
    </row>
    <row r="58" spans="1:13" ht="15" customHeight="1" x14ac:dyDescent="0.25">
      <c r="A58" s="394"/>
      <c r="B58" s="455"/>
      <c r="C58" s="457"/>
      <c r="D58" s="402"/>
      <c r="E58" s="174" t="s">
        <v>130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7">
        <f t="shared" si="17"/>
        <v>0</v>
      </c>
    </row>
    <row r="59" spans="1:13" ht="15" customHeight="1" thickBot="1" x14ac:dyDescent="0.3">
      <c r="A59" s="395"/>
      <c r="B59" s="456"/>
      <c r="C59" s="458"/>
      <c r="D59" s="403"/>
      <c r="E59" s="190" t="s">
        <v>122</v>
      </c>
      <c r="F59" s="191">
        <f t="shared" ref="F59:L59" si="18">SUM(F57:F58)</f>
        <v>0</v>
      </c>
      <c r="G59" s="191">
        <f t="shared" si="18"/>
        <v>0</v>
      </c>
      <c r="H59" s="191">
        <f t="shared" si="18"/>
        <v>0</v>
      </c>
      <c r="I59" s="191">
        <f t="shared" si="18"/>
        <v>0</v>
      </c>
      <c r="J59" s="191">
        <f t="shared" si="18"/>
        <v>191995</v>
      </c>
      <c r="K59" s="191">
        <f t="shared" si="18"/>
        <v>191995</v>
      </c>
      <c r="L59" s="191">
        <f t="shared" si="18"/>
        <v>0</v>
      </c>
      <c r="M59" s="192">
        <f t="shared" si="17"/>
        <v>191995</v>
      </c>
    </row>
    <row r="60" spans="1:13" ht="15" customHeight="1" x14ac:dyDescent="0.25">
      <c r="A60" s="393" t="s">
        <v>150</v>
      </c>
      <c r="B60" s="405" t="s">
        <v>153</v>
      </c>
      <c r="C60" s="457" t="s">
        <v>154</v>
      </c>
      <c r="D60" s="402">
        <v>1</v>
      </c>
      <c r="E60" s="173" t="s">
        <v>129</v>
      </c>
      <c r="F60" s="67">
        <v>0</v>
      </c>
      <c r="G60" s="67">
        <v>0</v>
      </c>
      <c r="H60" s="67">
        <v>0</v>
      </c>
      <c r="I60" s="67">
        <v>0</v>
      </c>
      <c r="J60" s="67">
        <v>283673</v>
      </c>
      <c r="K60" s="67">
        <f>SUM(F60:J60)</f>
        <v>283673</v>
      </c>
      <c r="L60" s="67">
        <v>0</v>
      </c>
      <c r="M60" s="68">
        <f t="shared" si="17"/>
        <v>283673</v>
      </c>
    </row>
    <row r="61" spans="1:13" ht="15" customHeight="1" x14ac:dyDescent="0.25">
      <c r="A61" s="394"/>
      <c r="B61" s="405"/>
      <c r="C61" s="457"/>
      <c r="D61" s="402"/>
      <c r="E61" s="174" t="s">
        <v>130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7">
        <f t="shared" si="17"/>
        <v>0</v>
      </c>
    </row>
    <row r="62" spans="1:13" ht="15" customHeight="1" thickBot="1" x14ac:dyDescent="0.3">
      <c r="A62" s="395"/>
      <c r="B62" s="405"/>
      <c r="C62" s="457"/>
      <c r="D62" s="402"/>
      <c r="E62" s="241" t="s">
        <v>122</v>
      </c>
      <c r="F62" s="242">
        <f t="shared" ref="F62:L62" si="19">SUM(F60:F61)</f>
        <v>0</v>
      </c>
      <c r="G62" s="242">
        <f t="shared" si="19"/>
        <v>0</v>
      </c>
      <c r="H62" s="242">
        <f t="shared" si="19"/>
        <v>0</v>
      </c>
      <c r="I62" s="242">
        <f t="shared" si="19"/>
        <v>0</v>
      </c>
      <c r="J62" s="242">
        <f t="shared" si="19"/>
        <v>283673</v>
      </c>
      <c r="K62" s="242">
        <f t="shared" si="19"/>
        <v>283673</v>
      </c>
      <c r="L62" s="242">
        <f t="shared" si="19"/>
        <v>0</v>
      </c>
      <c r="M62" s="243">
        <f t="shared" si="17"/>
        <v>283673</v>
      </c>
    </row>
    <row r="63" spans="1:13" ht="15" customHeight="1" x14ac:dyDescent="0.25">
      <c r="A63" s="461" t="s">
        <v>131</v>
      </c>
      <c r="B63" s="462"/>
      <c r="C63" s="462"/>
      <c r="D63" s="463"/>
      <c r="E63" s="160" t="s">
        <v>129</v>
      </c>
      <c r="F63" s="138">
        <f>F12+F15+F18+F21+F24+F42+F48+F51+F54+F57+F60+F27+F30+F45+F33+F36+F39</f>
        <v>126518252</v>
      </c>
      <c r="G63" s="138">
        <f t="shared" ref="G63:M63" si="20">G12+G15+G18+G21+G24+G42+G48+G51+G54+G57+G60+G27+G30+G45+G33+G36+G39</f>
        <v>335169360</v>
      </c>
      <c r="H63" s="138">
        <f t="shared" si="20"/>
        <v>54451092</v>
      </c>
      <c r="I63" s="138">
        <f t="shared" si="20"/>
        <v>258405825</v>
      </c>
      <c r="J63" s="138">
        <f t="shared" si="20"/>
        <v>1712421623</v>
      </c>
      <c r="K63" s="138">
        <f t="shared" si="20"/>
        <v>2486966152</v>
      </c>
      <c r="L63" s="138">
        <f t="shared" si="20"/>
        <v>41087751</v>
      </c>
      <c r="M63" s="139">
        <f t="shared" si="20"/>
        <v>2528053903</v>
      </c>
    </row>
    <row r="64" spans="1:13" ht="15" customHeight="1" x14ac:dyDescent="0.25">
      <c r="A64" s="464"/>
      <c r="B64" s="465"/>
      <c r="C64" s="465"/>
      <c r="D64" s="466"/>
      <c r="E64" s="161" t="s">
        <v>130</v>
      </c>
      <c r="F64" s="140">
        <f>F13+F16+F19+F22+F25+F43+F49+F52+F55+F58+F61+F28+F31+F46+F34+F37+F40</f>
        <v>0</v>
      </c>
      <c r="G64" s="140">
        <f t="shared" ref="G64:M64" si="21">G13+G16+G19+G22+G25+G43+G49+G52+G55+G58+G61+G28+G31+G46+G34+G37+G40</f>
        <v>0</v>
      </c>
      <c r="H64" s="140">
        <f t="shared" si="21"/>
        <v>0</v>
      </c>
      <c r="I64" s="140">
        <f t="shared" si="21"/>
        <v>0</v>
      </c>
      <c r="J64" s="140">
        <f t="shared" si="21"/>
        <v>0</v>
      </c>
      <c r="K64" s="140">
        <f t="shared" si="21"/>
        <v>0</v>
      </c>
      <c r="L64" s="140">
        <f t="shared" si="21"/>
        <v>0</v>
      </c>
      <c r="M64" s="141">
        <f t="shared" si="21"/>
        <v>0</v>
      </c>
    </row>
    <row r="65" spans="1:13" ht="15" customHeight="1" thickBot="1" x14ac:dyDescent="0.3">
      <c r="A65" s="467"/>
      <c r="B65" s="468"/>
      <c r="C65" s="468"/>
      <c r="D65" s="469"/>
      <c r="E65" s="135" t="s">
        <v>122</v>
      </c>
      <c r="F65" s="142">
        <f t="shared" ref="F65:M65" si="22">SUM(F63:F64)</f>
        <v>126518252</v>
      </c>
      <c r="G65" s="142">
        <f t="shared" ref="G65:H65" si="23">SUM(G63:G64)</f>
        <v>335169360</v>
      </c>
      <c r="H65" s="142">
        <f t="shared" si="23"/>
        <v>54451092</v>
      </c>
      <c r="I65" s="142">
        <f t="shared" si="22"/>
        <v>258405825</v>
      </c>
      <c r="J65" s="142">
        <f t="shared" si="22"/>
        <v>1712421623</v>
      </c>
      <c r="K65" s="142">
        <f t="shared" si="22"/>
        <v>2486966152</v>
      </c>
      <c r="L65" s="142">
        <f t="shared" si="22"/>
        <v>41087751</v>
      </c>
      <c r="M65" s="143">
        <f t="shared" si="22"/>
        <v>2528053903</v>
      </c>
    </row>
    <row r="66" spans="1:13" ht="15" customHeight="1" x14ac:dyDescent="0.25">
      <c r="A66" s="460"/>
      <c r="B66" s="460"/>
      <c r="C66" s="460"/>
      <c r="D66" s="460"/>
      <c r="E66" s="460"/>
      <c r="F66" s="460"/>
      <c r="G66" s="460"/>
      <c r="H66" s="460"/>
      <c r="I66" s="460"/>
    </row>
    <row r="69" spans="1:13" x14ac:dyDescent="0.25">
      <c r="J69" s="245"/>
    </row>
  </sheetData>
  <mergeCells count="89">
    <mergeCell ref="A66:I66"/>
    <mergeCell ref="A63:D65"/>
    <mergeCell ref="A60:A62"/>
    <mergeCell ref="B60:B62"/>
    <mergeCell ref="C60:C62"/>
    <mergeCell ref="D60:D62"/>
    <mergeCell ref="A48:A50"/>
    <mergeCell ref="B48:B50"/>
    <mergeCell ref="C48:C50"/>
    <mergeCell ref="D48:D50"/>
    <mergeCell ref="D57:D59"/>
    <mergeCell ref="A57:A59"/>
    <mergeCell ref="A51:A53"/>
    <mergeCell ref="B51:B53"/>
    <mergeCell ref="B57:B59"/>
    <mergeCell ref="C57:C59"/>
    <mergeCell ref="C51:C53"/>
    <mergeCell ref="D51:D53"/>
    <mergeCell ref="A54:A56"/>
    <mergeCell ref="B54:B56"/>
    <mergeCell ref="C54:C56"/>
    <mergeCell ref="D54:D56"/>
    <mergeCell ref="A24:A26"/>
    <mergeCell ref="B24:B26"/>
    <mergeCell ref="C24:C26"/>
    <mergeCell ref="D24:D26"/>
    <mergeCell ref="A42:A44"/>
    <mergeCell ref="B42:B44"/>
    <mergeCell ref="C42:C44"/>
    <mergeCell ref="D42:D44"/>
    <mergeCell ref="A27:A29"/>
    <mergeCell ref="B27:B29"/>
    <mergeCell ref="C27:C29"/>
    <mergeCell ref="D27:D29"/>
    <mergeCell ref="A30:A32"/>
    <mergeCell ref="B30:B32"/>
    <mergeCell ref="C30:C32"/>
    <mergeCell ref="D30:D32"/>
    <mergeCell ref="A12:A14"/>
    <mergeCell ref="B12:B14"/>
    <mergeCell ref="C12:C14"/>
    <mergeCell ref="D12:D14"/>
    <mergeCell ref="A15:A17"/>
    <mergeCell ref="B15:B17"/>
    <mergeCell ref="C15:C17"/>
    <mergeCell ref="D15:D17"/>
    <mergeCell ref="B8:D8"/>
    <mergeCell ref="E8:K8"/>
    <mergeCell ref="L8:L11"/>
    <mergeCell ref="M8:M11"/>
    <mergeCell ref="F10:G10"/>
    <mergeCell ref="B9:B11"/>
    <mergeCell ref="C9:C11"/>
    <mergeCell ref="D9:D11"/>
    <mergeCell ref="E9:E11"/>
    <mergeCell ref="H10:I10"/>
    <mergeCell ref="E1:M1"/>
    <mergeCell ref="A3:M3"/>
    <mergeCell ref="A4:M4"/>
    <mergeCell ref="A5:M5"/>
    <mergeCell ref="L7:M7"/>
    <mergeCell ref="A45:A47"/>
    <mergeCell ref="B45:B47"/>
    <mergeCell ref="C45:C47"/>
    <mergeCell ref="D45:D47"/>
    <mergeCell ref="F9:K9"/>
    <mergeCell ref="J10:J11"/>
    <mergeCell ref="K10:K11"/>
    <mergeCell ref="A8:A11"/>
    <mergeCell ref="A18:A20"/>
    <mergeCell ref="B18:B20"/>
    <mergeCell ref="C18:C20"/>
    <mergeCell ref="D18:D20"/>
    <mergeCell ref="A21:A23"/>
    <mergeCell ref="B21:B23"/>
    <mergeCell ref="C21:C23"/>
    <mergeCell ref="D21:D23"/>
    <mergeCell ref="A39:A41"/>
    <mergeCell ref="B39:B41"/>
    <mergeCell ref="C39:C41"/>
    <mergeCell ref="D39:D41"/>
    <mergeCell ref="A33:A35"/>
    <mergeCell ref="B33:B35"/>
    <mergeCell ref="C33:C35"/>
    <mergeCell ref="D33:D35"/>
    <mergeCell ref="A36:A38"/>
    <mergeCell ref="B36:B38"/>
    <mergeCell ref="C36:C38"/>
    <mergeCell ref="D36:D38"/>
  </mergeCells>
  <phoneticPr fontId="9" type="noConversion"/>
  <printOptions horizontalCentered="1"/>
  <pageMargins left="0.11811023622047245" right="0.11811023622047245" top="0" bottom="0" header="0.31496062992125984" footer="0.31496062992125984"/>
  <pageSetup paperSize="9" scale="82" orientation="landscape" r:id="rId1"/>
  <rowBreaks count="1" manualBreakCount="1">
    <brk id="47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M68"/>
  <sheetViews>
    <sheetView zoomScaleNormal="100" workbookViewId="0">
      <selection activeCell="N65" sqref="N65"/>
    </sheetView>
  </sheetViews>
  <sheetFormatPr defaultRowHeight="15.75" x14ac:dyDescent="0.25"/>
  <cols>
    <col min="1" max="1" width="4.5703125" style="63" customWidth="1"/>
    <col min="2" max="2" width="20.140625" style="63" customWidth="1"/>
    <col min="3" max="3" width="29.140625" style="63" customWidth="1"/>
    <col min="4" max="4" width="13.28515625" style="63" customWidth="1"/>
    <col min="5" max="6" width="13.7109375" style="63" customWidth="1"/>
    <col min="7" max="7" width="11.7109375" style="63" customWidth="1"/>
    <col min="8" max="8" width="13.7109375" style="63" customWidth="1"/>
    <col min="9" max="9" width="13.140625" style="63" customWidth="1"/>
    <col min="10" max="10" width="13.28515625" style="63" customWidth="1"/>
    <col min="11" max="11" width="14.7109375" style="63" customWidth="1"/>
    <col min="12" max="12" width="9.140625" style="63"/>
    <col min="13" max="13" width="12.42578125" style="63" bestFit="1" customWidth="1"/>
    <col min="14" max="16384" width="9.140625" style="63"/>
  </cols>
  <sheetData>
    <row r="1" spans="1:11" ht="18" customHeight="1" x14ac:dyDescent="0.25">
      <c r="A1" s="4"/>
      <c r="B1" s="4"/>
      <c r="C1" s="4"/>
      <c r="D1" s="4"/>
      <c r="E1" s="307" t="s">
        <v>213</v>
      </c>
      <c r="F1" s="307"/>
      <c r="G1" s="307"/>
      <c r="H1" s="307"/>
      <c r="I1" s="307"/>
      <c r="J1" s="307"/>
      <c r="K1" s="307"/>
    </row>
    <row r="2" spans="1:11" ht="16.5" customHeight="1" x14ac:dyDescent="0.25">
      <c r="A2" s="55"/>
      <c r="B2" s="55"/>
      <c r="C2" s="55"/>
      <c r="D2" s="55"/>
      <c r="E2" s="55"/>
      <c r="F2" s="32"/>
      <c r="G2" s="32"/>
      <c r="H2" s="56"/>
      <c r="I2" s="32"/>
      <c r="J2" s="32"/>
      <c r="K2" s="32"/>
    </row>
    <row r="3" spans="1:11" ht="16.5" customHeight="1" x14ac:dyDescent="0.25">
      <c r="A3" s="334" t="s">
        <v>170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</row>
    <row r="4" spans="1:11" ht="15.95" customHeight="1" x14ac:dyDescent="0.25">
      <c r="A4" s="374" t="s">
        <v>160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</row>
    <row r="5" spans="1:11" s="65" customFormat="1" ht="15.95" customHeight="1" x14ac:dyDescent="0.25">
      <c r="A5" s="334" t="s">
        <v>211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s="65" customFormat="1" ht="15.95" customHeight="1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1" ht="16.5" thickBot="1" x14ac:dyDescent="0.3">
      <c r="J7" s="427" t="s">
        <v>161</v>
      </c>
      <c r="K7" s="427"/>
    </row>
    <row r="8" spans="1:11" ht="15.95" customHeight="1" x14ac:dyDescent="0.25">
      <c r="A8" s="421" t="s">
        <v>9</v>
      </c>
      <c r="B8" s="428" t="s">
        <v>113</v>
      </c>
      <c r="C8" s="429"/>
      <c r="D8" s="430"/>
      <c r="E8" s="431" t="s">
        <v>132</v>
      </c>
      <c r="F8" s="432"/>
      <c r="G8" s="432"/>
      <c r="H8" s="432"/>
      <c r="I8" s="432"/>
      <c r="J8" s="432"/>
      <c r="K8" s="483"/>
    </row>
    <row r="9" spans="1:11" ht="15.95" customHeight="1" x14ac:dyDescent="0.25">
      <c r="A9" s="422"/>
      <c r="B9" s="484" t="s">
        <v>117</v>
      </c>
      <c r="C9" s="440" t="s">
        <v>118</v>
      </c>
      <c r="D9" s="440" t="s">
        <v>146</v>
      </c>
      <c r="E9" s="440" t="s">
        <v>126</v>
      </c>
      <c r="F9" s="414" t="s">
        <v>127</v>
      </c>
      <c r="G9" s="415"/>
      <c r="H9" s="415"/>
      <c r="I9" s="415"/>
      <c r="J9" s="415"/>
      <c r="K9" s="482"/>
    </row>
    <row r="10" spans="1:11" ht="24.75" customHeight="1" thickBot="1" x14ac:dyDescent="0.3">
      <c r="A10" s="423"/>
      <c r="B10" s="485"/>
      <c r="C10" s="436"/>
      <c r="D10" s="436"/>
      <c r="E10" s="436"/>
      <c r="F10" s="144" t="s">
        <v>133</v>
      </c>
      <c r="G10" s="144" t="s">
        <v>134</v>
      </c>
      <c r="H10" s="144" t="s">
        <v>135</v>
      </c>
      <c r="I10" s="145" t="s">
        <v>139</v>
      </c>
      <c r="J10" s="146" t="s">
        <v>136</v>
      </c>
      <c r="K10" s="147" t="s">
        <v>122</v>
      </c>
    </row>
    <row r="11" spans="1:11" ht="15" customHeight="1" x14ac:dyDescent="0.25">
      <c r="A11" s="470" t="s">
        <v>1</v>
      </c>
      <c r="B11" s="446" t="s">
        <v>183</v>
      </c>
      <c r="C11" s="446" t="s">
        <v>184</v>
      </c>
      <c r="D11" s="478">
        <v>0.95</v>
      </c>
      <c r="E11" s="274" t="s">
        <v>129</v>
      </c>
      <c r="F11" s="67">
        <v>1500000</v>
      </c>
      <c r="G11" s="67">
        <v>205000</v>
      </c>
      <c r="H11" s="67">
        <v>6407068</v>
      </c>
      <c r="I11" s="67">
        <v>0</v>
      </c>
      <c r="J11" s="72">
        <v>0</v>
      </c>
      <c r="K11" s="68">
        <f>F11+G11+H11+I11+J11</f>
        <v>8112068</v>
      </c>
    </row>
    <row r="12" spans="1:11" ht="15" customHeight="1" x14ac:dyDescent="0.25">
      <c r="A12" s="471"/>
      <c r="B12" s="447"/>
      <c r="C12" s="447"/>
      <c r="D12" s="476"/>
      <c r="E12" s="155" t="s">
        <v>130</v>
      </c>
      <c r="F12" s="74">
        <v>11441641</v>
      </c>
      <c r="G12" s="74">
        <v>1545972</v>
      </c>
      <c r="H12" s="74">
        <v>200000</v>
      </c>
      <c r="I12" s="74">
        <v>0</v>
      </c>
      <c r="J12" s="70">
        <v>0</v>
      </c>
      <c r="K12" s="71">
        <f>F12+G12+H12+I12+J12</f>
        <v>13187613</v>
      </c>
    </row>
    <row r="13" spans="1:11" ht="15" customHeight="1" thickBot="1" x14ac:dyDescent="0.3">
      <c r="A13" s="472"/>
      <c r="B13" s="448"/>
      <c r="C13" s="448"/>
      <c r="D13" s="477"/>
      <c r="E13" s="272" t="s">
        <v>122</v>
      </c>
      <c r="F13" s="191">
        <f t="shared" ref="F13:K13" si="0">SUM(F11:F12)</f>
        <v>12941641</v>
      </c>
      <c r="G13" s="191">
        <f t="shared" si="0"/>
        <v>1750972</v>
      </c>
      <c r="H13" s="191">
        <f t="shared" si="0"/>
        <v>6607068</v>
      </c>
      <c r="I13" s="191">
        <f t="shared" si="0"/>
        <v>0</v>
      </c>
      <c r="J13" s="191">
        <f t="shared" si="0"/>
        <v>0</v>
      </c>
      <c r="K13" s="192">
        <f t="shared" si="0"/>
        <v>21299681</v>
      </c>
    </row>
    <row r="14" spans="1:11" ht="15" customHeight="1" x14ac:dyDescent="0.25">
      <c r="A14" s="470" t="s">
        <v>2</v>
      </c>
      <c r="B14" s="446" t="s">
        <v>185</v>
      </c>
      <c r="C14" s="446" t="s">
        <v>186</v>
      </c>
      <c r="D14" s="478">
        <v>0.95</v>
      </c>
      <c r="E14" s="274" t="s">
        <v>129</v>
      </c>
      <c r="F14" s="67">
        <v>1500000</v>
      </c>
      <c r="G14" s="67">
        <v>205000</v>
      </c>
      <c r="H14" s="67">
        <v>8279994</v>
      </c>
      <c r="I14" s="67">
        <v>0</v>
      </c>
      <c r="J14" s="72">
        <v>0</v>
      </c>
      <c r="K14" s="68">
        <f>F14+G14+H14+I14+J14</f>
        <v>9984994</v>
      </c>
    </row>
    <row r="15" spans="1:11" ht="15" customHeight="1" x14ac:dyDescent="0.25">
      <c r="A15" s="471"/>
      <c r="B15" s="447"/>
      <c r="C15" s="447"/>
      <c r="D15" s="476"/>
      <c r="E15" s="155" t="s">
        <v>130</v>
      </c>
      <c r="F15" s="74">
        <v>13027935</v>
      </c>
      <c r="G15" s="74">
        <v>1753990</v>
      </c>
      <c r="H15" s="74">
        <v>200000</v>
      </c>
      <c r="I15" s="74">
        <v>0</v>
      </c>
      <c r="J15" s="70">
        <v>0</v>
      </c>
      <c r="K15" s="71">
        <f>F15+G15+H15+I15+J15</f>
        <v>14981925</v>
      </c>
    </row>
    <row r="16" spans="1:11" ht="15" customHeight="1" thickBot="1" x14ac:dyDescent="0.3">
      <c r="A16" s="472"/>
      <c r="B16" s="448"/>
      <c r="C16" s="448"/>
      <c r="D16" s="477"/>
      <c r="E16" s="272" t="s">
        <v>122</v>
      </c>
      <c r="F16" s="191">
        <f t="shared" ref="F16:K16" si="1">SUM(F14:F15)</f>
        <v>14527935</v>
      </c>
      <c r="G16" s="191">
        <f t="shared" si="1"/>
        <v>1958990</v>
      </c>
      <c r="H16" s="191">
        <f t="shared" si="1"/>
        <v>8479994</v>
      </c>
      <c r="I16" s="191">
        <f t="shared" si="1"/>
        <v>0</v>
      </c>
      <c r="J16" s="191">
        <f t="shared" si="1"/>
        <v>0</v>
      </c>
      <c r="K16" s="192">
        <f t="shared" si="1"/>
        <v>24966919</v>
      </c>
    </row>
    <row r="17" spans="1:11" ht="15" customHeight="1" x14ac:dyDescent="0.25">
      <c r="A17" s="470" t="s">
        <v>4</v>
      </c>
      <c r="B17" s="446" t="s">
        <v>187</v>
      </c>
      <c r="C17" s="446" t="s">
        <v>188</v>
      </c>
      <c r="D17" s="478">
        <v>0.95</v>
      </c>
      <c r="E17" s="274" t="s">
        <v>129</v>
      </c>
      <c r="F17" s="156">
        <v>1700000</v>
      </c>
      <c r="G17" s="156">
        <v>231000</v>
      </c>
      <c r="H17" s="156">
        <v>12538367</v>
      </c>
      <c r="I17" s="156">
        <v>0</v>
      </c>
      <c r="J17" s="163">
        <v>0</v>
      </c>
      <c r="K17" s="157">
        <f>F17+G17+H17+I17+J17</f>
        <v>14469367</v>
      </c>
    </row>
    <row r="18" spans="1:11" ht="15" customHeight="1" x14ac:dyDescent="0.25">
      <c r="A18" s="471"/>
      <c r="B18" s="447"/>
      <c r="C18" s="447"/>
      <c r="D18" s="476"/>
      <c r="E18" s="155" t="s">
        <v>130</v>
      </c>
      <c r="F18" s="164">
        <v>11916925</v>
      </c>
      <c r="G18" s="164">
        <v>1603559</v>
      </c>
      <c r="H18" s="164">
        <v>200000</v>
      </c>
      <c r="I18" s="164">
        <v>0</v>
      </c>
      <c r="J18" s="165">
        <v>0</v>
      </c>
      <c r="K18" s="159">
        <f>F18+G18+H18+I18+J18</f>
        <v>13720484</v>
      </c>
    </row>
    <row r="19" spans="1:11" ht="15" customHeight="1" thickBot="1" x14ac:dyDescent="0.3">
      <c r="A19" s="472"/>
      <c r="B19" s="448"/>
      <c r="C19" s="448"/>
      <c r="D19" s="477"/>
      <c r="E19" s="272" t="s">
        <v>122</v>
      </c>
      <c r="F19" s="191">
        <f t="shared" ref="F19:K19" si="2">SUM(F17:F18)</f>
        <v>13616925</v>
      </c>
      <c r="G19" s="191">
        <f t="shared" si="2"/>
        <v>1834559</v>
      </c>
      <c r="H19" s="191">
        <f t="shared" si="2"/>
        <v>12738367</v>
      </c>
      <c r="I19" s="191">
        <f t="shared" si="2"/>
        <v>0</v>
      </c>
      <c r="J19" s="191">
        <f t="shared" si="2"/>
        <v>0</v>
      </c>
      <c r="K19" s="192">
        <f t="shared" si="2"/>
        <v>28189851</v>
      </c>
    </row>
    <row r="20" spans="1:11" s="158" customFormat="1" ht="15" customHeight="1" x14ac:dyDescent="0.25">
      <c r="A20" s="470" t="s">
        <v>5</v>
      </c>
      <c r="B20" s="446" t="s">
        <v>189</v>
      </c>
      <c r="C20" s="446" t="s">
        <v>190</v>
      </c>
      <c r="D20" s="478">
        <v>0.95</v>
      </c>
      <c r="E20" s="273" t="s">
        <v>129</v>
      </c>
      <c r="F20" s="156">
        <v>1700000</v>
      </c>
      <c r="G20" s="156">
        <v>231000</v>
      </c>
      <c r="H20" s="156">
        <v>11572236</v>
      </c>
      <c r="I20" s="156">
        <v>0</v>
      </c>
      <c r="J20" s="163">
        <v>0</v>
      </c>
      <c r="K20" s="68">
        <f>F20+G20+H20+I20+J20</f>
        <v>13503236</v>
      </c>
    </row>
    <row r="21" spans="1:11" ht="15" customHeight="1" x14ac:dyDescent="0.25">
      <c r="A21" s="471"/>
      <c r="B21" s="447"/>
      <c r="C21" s="447"/>
      <c r="D21" s="476"/>
      <c r="E21" s="155" t="s">
        <v>130</v>
      </c>
      <c r="F21" s="164">
        <v>8689310</v>
      </c>
      <c r="G21" s="164">
        <v>1177369</v>
      </c>
      <c r="H21" s="164">
        <v>200000</v>
      </c>
      <c r="I21" s="164">
        <v>0</v>
      </c>
      <c r="J21" s="165">
        <v>0</v>
      </c>
      <c r="K21" s="71">
        <f>F21+G21+H21+I21+J21</f>
        <v>10066679</v>
      </c>
    </row>
    <row r="22" spans="1:11" ht="15" customHeight="1" thickBot="1" x14ac:dyDescent="0.3">
      <c r="A22" s="472"/>
      <c r="B22" s="448"/>
      <c r="C22" s="448"/>
      <c r="D22" s="477"/>
      <c r="E22" s="272" t="s">
        <v>122</v>
      </c>
      <c r="F22" s="191">
        <f t="shared" ref="F22:K22" si="3">SUM(F20:F21)</f>
        <v>10389310</v>
      </c>
      <c r="G22" s="191">
        <f t="shared" si="3"/>
        <v>1408369</v>
      </c>
      <c r="H22" s="191">
        <f t="shared" si="3"/>
        <v>11772236</v>
      </c>
      <c r="I22" s="191">
        <f t="shared" si="3"/>
        <v>0</v>
      </c>
      <c r="J22" s="191">
        <f t="shared" si="3"/>
        <v>0</v>
      </c>
      <c r="K22" s="192">
        <f t="shared" si="3"/>
        <v>23569915</v>
      </c>
    </row>
    <row r="23" spans="1:11" ht="15" customHeight="1" x14ac:dyDescent="0.25">
      <c r="A23" s="470" t="s">
        <v>7</v>
      </c>
      <c r="B23" s="450" t="s">
        <v>191</v>
      </c>
      <c r="C23" s="447" t="s">
        <v>192</v>
      </c>
      <c r="D23" s="476">
        <v>0.95</v>
      </c>
      <c r="E23" s="274" t="s">
        <v>129</v>
      </c>
      <c r="F23" s="156">
        <v>1800000</v>
      </c>
      <c r="G23" s="156">
        <v>240000</v>
      </c>
      <c r="H23" s="156">
        <v>14790736</v>
      </c>
      <c r="I23" s="156">
        <v>0</v>
      </c>
      <c r="J23" s="163">
        <v>0</v>
      </c>
      <c r="K23" s="68">
        <f>F23+G23+H23+I23+J23</f>
        <v>16830736</v>
      </c>
    </row>
    <row r="24" spans="1:11" ht="15" customHeight="1" x14ac:dyDescent="0.25">
      <c r="A24" s="471"/>
      <c r="B24" s="450"/>
      <c r="C24" s="447"/>
      <c r="D24" s="476"/>
      <c r="E24" s="155" t="s">
        <v>130</v>
      </c>
      <c r="F24" s="164">
        <v>12775486</v>
      </c>
      <c r="G24" s="164">
        <v>1732813</v>
      </c>
      <c r="H24" s="164">
        <v>200000</v>
      </c>
      <c r="I24" s="164">
        <v>0</v>
      </c>
      <c r="J24" s="165">
        <v>0</v>
      </c>
      <c r="K24" s="71">
        <f>F24+G24+H24+I24+J24</f>
        <v>14708299</v>
      </c>
    </row>
    <row r="25" spans="1:11" ht="15" customHeight="1" thickBot="1" x14ac:dyDescent="0.3">
      <c r="A25" s="472"/>
      <c r="B25" s="451"/>
      <c r="C25" s="448"/>
      <c r="D25" s="477"/>
      <c r="E25" s="272" t="s">
        <v>122</v>
      </c>
      <c r="F25" s="191">
        <f t="shared" ref="F25:K25" si="4">SUM(F23:F24)</f>
        <v>14575486</v>
      </c>
      <c r="G25" s="191">
        <f t="shared" si="4"/>
        <v>1972813</v>
      </c>
      <c r="H25" s="191">
        <f t="shared" si="4"/>
        <v>14990736</v>
      </c>
      <c r="I25" s="191">
        <f t="shared" si="4"/>
        <v>0</v>
      </c>
      <c r="J25" s="191">
        <f t="shared" si="4"/>
        <v>0</v>
      </c>
      <c r="K25" s="192">
        <f t="shared" si="4"/>
        <v>31539035</v>
      </c>
    </row>
    <row r="26" spans="1:11" ht="15" customHeight="1" x14ac:dyDescent="0.25">
      <c r="A26" s="470" t="s">
        <v>28</v>
      </c>
      <c r="B26" s="449" t="s">
        <v>198</v>
      </c>
      <c r="C26" s="446" t="s">
        <v>196</v>
      </c>
      <c r="D26" s="476">
        <v>0.95</v>
      </c>
      <c r="E26" s="271" t="s">
        <v>129</v>
      </c>
      <c r="F26" s="156">
        <v>1500000</v>
      </c>
      <c r="G26" s="156">
        <v>205000</v>
      </c>
      <c r="H26" s="156">
        <v>8364761</v>
      </c>
      <c r="I26" s="156">
        <v>0</v>
      </c>
      <c r="J26" s="163">
        <v>0</v>
      </c>
      <c r="K26" s="159">
        <f>F26+G26+H26+I26+J26</f>
        <v>10069761</v>
      </c>
    </row>
    <row r="27" spans="1:11" ht="15" customHeight="1" x14ac:dyDescent="0.25">
      <c r="A27" s="471"/>
      <c r="B27" s="450"/>
      <c r="C27" s="447"/>
      <c r="D27" s="476"/>
      <c r="E27" s="155" t="s">
        <v>130</v>
      </c>
      <c r="F27" s="164">
        <v>11684885</v>
      </c>
      <c r="G27" s="164">
        <v>1571638</v>
      </c>
      <c r="H27" s="164">
        <v>200000</v>
      </c>
      <c r="I27" s="164">
        <v>0</v>
      </c>
      <c r="J27" s="165">
        <v>0</v>
      </c>
      <c r="K27" s="159">
        <f>F27+G27+H27+I27+J27</f>
        <v>13456523</v>
      </c>
    </row>
    <row r="28" spans="1:11" ht="15" customHeight="1" thickBot="1" x14ac:dyDescent="0.3">
      <c r="A28" s="472"/>
      <c r="B28" s="451"/>
      <c r="C28" s="448"/>
      <c r="D28" s="477"/>
      <c r="E28" s="272" t="s">
        <v>122</v>
      </c>
      <c r="F28" s="191">
        <f t="shared" ref="F28:K28" si="5">SUM(F26:F27)</f>
        <v>13184885</v>
      </c>
      <c r="G28" s="191">
        <f t="shared" si="5"/>
        <v>1776638</v>
      </c>
      <c r="H28" s="191">
        <f t="shared" si="5"/>
        <v>8564761</v>
      </c>
      <c r="I28" s="191">
        <f t="shared" si="5"/>
        <v>0</v>
      </c>
      <c r="J28" s="191">
        <f t="shared" si="5"/>
        <v>0</v>
      </c>
      <c r="K28" s="192">
        <f t="shared" si="5"/>
        <v>23526284</v>
      </c>
    </row>
    <row r="29" spans="1:11" s="158" customFormat="1" ht="15" customHeight="1" x14ac:dyDescent="0.25">
      <c r="A29" s="470" t="s">
        <v>92</v>
      </c>
      <c r="B29" s="449" t="s">
        <v>195</v>
      </c>
      <c r="C29" s="446" t="s">
        <v>197</v>
      </c>
      <c r="D29" s="476">
        <v>0.95</v>
      </c>
      <c r="E29" s="271" t="s">
        <v>129</v>
      </c>
      <c r="F29" s="156">
        <v>1800000</v>
      </c>
      <c r="G29" s="156">
        <v>250000</v>
      </c>
      <c r="H29" s="156">
        <v>9471836</v>
      </c>
      <c r="I29" s="156">
        <v>0</v>
      </c>
      <c r="J29" s="163">
        <v>0</v>
      </c>
      <c r="K29" s="159">
        <f>F29+G29+H29+I29+J29</f>
        <v>11521836</v>
      </c>
    </row>
    <row r="30" spans="1:11" ht="15" customHeight="1" x14ac:dyDescent="0.25">
      <c r="A30" s="471"/>
      <c r="B30" s="450"/>
      <c r="C30" s="447"/>
      <c r="D30" s="476"/>
      <c r="E30" s="155" t="s">
        <v>130</v>
      </c>
      <c r="F30" s="164">
        <v>12891550</v>
      </c>
      <c r="G30" s="164">
        <v>1747902</v>
      </c>
      <c r="H30" s="164">
        <v>200000</v>
      </c>
      <c r="I30" s="164">
        <v>0</v>
      </c>
      <c r="J30" s="165">
        <v>0</v>
      </c>
      <c r="K30" s="71">
        <f>F30+G30+H30+I30+J30</f>
        <v>14839452</v>
      </c>
    </row>
    <row r="31" spans="1:11" ht="15" customHeight="1" thickBot="1" x14ac:dyDescent="0.3">
      <c r="A31" s="472"/>
      <c r="B31" s="451"/>
      <c r="C31" s="448"/>
      <c r="D31" s="477"/>
      <c r="E31" s="272" t="s">
        <v>122</v>
      </c>
      <c r="F31" s="191">
        <f t="shared" ref="F31:K31" si="6">SUM(F29:F30)</f>
        <v>14691550</v>
      </c>
      <c r="G31" s="191">
        <f t="shared" si="6"/>
        <v>1997902</v>
      </c>
      <c r="H31" s="191">
        <f t="shared" si="6"/>
        <v>9671836</v>
      </c>
      <c r="I31" s="191">
        <f t="shared" si="6"/>
        <v>0</v>
      </c>
      <c r="J31" s="191">
        <f t="shared" si="6"/>
        <v>0</v>
      </c>
      <c r="K31" s="192">
        <f t="shared" si="6"/>
        <v>26361288</v>
      </c>
    </row>
    <row r="32" spans="1:11" ht="15" customHeight="1" x14ac:dyDescent="0.25">
      <c r="A32" s="470" t="s">
        <v>155</v>
      </c>
      <c r="B32" s="449" t="s">
        <v>227</v>
      </c>
      <c r="C32" s="446" t="s">
        <v>228</v>
      </c>
      <c r="D32" s="478">
        <v>0.95</v>
      </c>
      <c r="E32" s="273" t="s">
        <v>129</v>
      </c>
      <c r="F32" s="156">
        <v>1300000</v>
      </c>
      <c r="G32" s="156">
        <v>169000</v>
      </c>
      <c r="H32" s="156">
        <v>4245536</v>
      </c>
      <c r="I32" s="156">
        <v>0</v>
      </c>
      <c r="J32" s="163">
        <v>287000</v>
      </c>
      <c r="K32" s="157">
        <f>F32+G32+H32+I32+J32</f>
        <v>6001536</v>
      </c>
    </row>
    <row r="33" spans="1:13" ht="15" customHeight="1" x14ac:dyDescent="0.25">
      <c r="A33" s="471"/>
      <c r="B33" s="450"/>
      <c r="C33" s="447"/>
      <c r="D33" s="476"/>
      <c r="E33" s="155" t="s">
        <v>130</v>
      </c>
      <c r="F33" s="164">
        <v>6785127</v>
      </c>
      <c r="G33" s="164">
        <v>929993</v>
      </c>
      <c r="H33" s="164">
        <v>200000</v>
      </c>
      <c r="I33" s="164">
        <v>0</v>
      </c>
      <c r="J33" s="165">
        <v>0</v>
      </c>
      <c r="K33" s="71">
        <f>F33+G33+H33+I33+J33</f>
        <v>7915120</v>
      </c>
    </row>
    <row r="34" spans="1:13" ht="15" customHeight="1" thickBot="1" x14ac:dyDescent="0.3">
      <c r="A34" s="472"/>
      <c r="B34" s="451"/>
      <c r="C34" s="448"/>
      <c r="D34" s="477"/>
      <c r="E34" s="272" t="s">
        <v>122</v>
      </c>
      <c r="F34" s="191">
        <f t="shared" ref="F34:K34" si="7">SUM(F32:F33)</f>
        <v>8085127</v>
      </c>
      <c r="G34" s="191">
        <f t="shared" si="7"/>
        <v>1098993</v>
      </c>
      <c r="H34" s="191">
        <f t="shared" si="7"/>
        <v>4445536</v>
      </c>
      <c r="I34" s="191">
        <f t="shared" si="7"/>
        <v>0</v>
      </c>
      <c r="J34" s="191">
        <f t="shared" si="7"/>
        <v>287000</v>
      </c>
      <c r="K34" s="192">
        <f t="shared" si="7"/>
        <v>13916656</v>
      </c>
    </row>
    <row r="35" spans="1:13" ht="15" customHeight="1" x14ac:dyDescent="0.25">
      <c r="A35" s="470" t="s">
        <v>156</v>
      </c>
      <c r="B35" s="479" t="s">
        <v>225</v>
      </c>
      <c r="C35" s="446" t="s">
        <v>229</v>
      </c>
      <c r="D35" s="476">
        <v>0.95</v>
      </c>
      <c r="E35" s="271" t="s">
        <v>129</v>
      </c>
      <c r="F35" s="156">
        <v>600000</v>
      </c>
      <c r="G35" s="156">
        <v>250000</v>
      </c>
      <c r="H35" s="156">
        <v>15880118</v>
      </c>
      <c r="I35" s="156">
        <v>0</v>
      </c>
      <c r="J35" s="163">
        <v>136208765</v>
      </c>
      <c r="K35" s="159">
        <f>F35+G35+H35+I35+J35</f>
        <v>152938883</v>
      </c>
    </row>
    <row r="36" spans="1:13" ht="15" customHeight="1" x14ac:dyDescent="0.25">
      <c r="A36" s="471"/>
      <c r="B36" s="480"/>
      <c r="C36" s="447"/>
      <c r="D36" s="476"/>
      <c r="E36" s="155" t="s">
        <v>130</v>
      </c>
      <c r="F36" s="164">
        <v>10339112</v>
      </c>
      <c r="G36" s="164">
        <v>1344084</v>
      </c>
      <c r="H36" s="164">
        <v>500000</v>
      </c>
      <c r="I36" s="164">
        <v>0</v>
      </c>
      <c r="J36" s="165">
        <v>0</v>
      </c>
      <c r="K36" s="71">
        <f>F36+G36+H36+I36+J36</f>
        <v>12183196</v>
      </c>
    </row>
    <row r="37" spans="1:13" ht="15" customHeight="1" thickBot="1" x14ac:dyDescent="0.3">
      <c r="A37" s="472"/>
      <c r="B37" s="481"/>
      <c r="C37" s="448"/>
      <c r="D37" s="477"/>
      <c r="E37" s="272" t="s">
        <v>122</v>
      </c>
      <c r="F37" s="191">
        <f t="shared" ref="F37:K37" si="8">SUM(F35:F36)</f>
        <v>10939112</v>
      </c>
      <c r="G37" s="191">
        <f t="shared" si="8"/>
        <v>1594084</v>
      </c>
      <c r="H37" s="191">
        <f t="shared" si="8"/>
        <v>16380118</v>
      </c>
      <c r="I37" s="191">
        <f t="shared" si="8"/>
        <v>0</v>
      </c>
      <c r="J37" s="191">
        <f t="shared" si="8"/>
        <v>136208765</v>
      </c>
      <c r="K37" s="192">
        <f t="shared" si="8"/>
        <v>165122079</v>
      </c>
    </row>
    <row r="38" spans="1:13" ht="15" customHeight="1" x14ac:dyDescent="0.25">
      <c r="A38" s="470" t="s">
        <v>112</v>
      </c>
      <c r="B38" s="473" t="s">
        <v>226</v>
      </c>
      <c r="C38" s="446" t="s">
        <v>230</v>
      </c>
      <c r="D38" s="476">
        <v>0.95</v>
      </c>
      <c r="E38" s="271" t="s">
        <v>129</v>
      </c>
      <c r="F38" s="156">
        <v>109989813</v>
      </c>
      <c r="G38" s="156">
        <v>300000</v>
      </c>
      <c r="H38" s="156">
        <v>57083161</v>
      </c>
      <c r="I38" s="156">
        <v>0</v>
      </c>
      <c r="J38" s="163">
        <v>186511517</v>
      </c>
      <c r="K38" s="159">
        <f>F38+G38+H38+I38+J38</f>
        <v>353884491</v>
      </c>
    </row>
    <row r="39" spans="1:13" ht="15" customHeight="1" x14ac:dyDescent="0.25">
      <c r="A39" s="471"/>
      <c r="B39" s="474"/>
      <c r="C39" s="447"/>
      <c r="D39" s="476"/>
      <c r="E39" s="155" t="s">
        <v>130</v>
      </c>
      <c r="F39" s="164">
        <v>11958216</v>
      </c>
      <c r="G39" s="164">
        <v>1554568</v>
      </c>
      <c r="H39" s="164">
        <v>500000</v>
      </c>
      <c r="I39" s="164">
        <v>0</v>
      </c>
      <c r="J39" s="165">
        <v>0</v>
      </c>
      <c r="K39" s="71">
        <f>F39+G39+H39+I39+J39</f>
        <v>14012784</v>
      </c>
    </row>
    <row r="40" spans="1:13" ht="15" customHeight="1" thickBot="1" x14ac:dyDescent="0.3">
      <c r="A40" s="472"/>
      <c r="B40" s="475"/>
      <c r="C40" s="448"/>
      <c r="D40" s="477"/>
      <c r="E40" s="272" t="s">
        <v>122</v>
      </c>
      <c r="F40" s="191">
        <f t="shared" ref="F40:K40" si="9">SUM(F38:F39)</f>
        <v>121948029</v>
      </c>
      <c r="G40" s="191">
        <f t="shared" si="9"/>
        <v>1854568</v>
      </c>
      <c r="H40" s="191">
        <f t="shared" si="9"/>
        <v>57583161</v>
      </c>
      <c r="I40" s="191">
        <f t="shared" si="9"/>
        <v>0</v>
      </c>
      <c r="J40" s="191">
        <f t="shared" si="9"/>
        <v>186511517</v>
      </c>
      <c r="K40" s="192">
        <f t="shared" si="9"/>
        <v>367897275</v>
      </c>
    </row>
    <row r="41" spans="1:13" s="158" customFormat="1" ht="15" customHeight="1" x14ac:dyDescent="0.25">
      <c r="A41" s="470" t="s">
        <v>141</v>
      </c>
      <c r="B41" s="449" t="s">
        <v>167</v>
      </c>
      <c r="C41" s="446">
        <v>101225246</v>
      </c>
      <c r="D41" s="478">
        <v>0.72299999999999998</v>
      </c>
      <c r="E41" s="274" t="s">
        <v>129</v>
      </c>
      <c r="F41" s="156">
        <v>2500000</v>
      </c>
      <c r="G41" s="156">
        <v>800000</v>
      </c>
      <c r="H41" s="156">
        <v>4204246</v>
      </c>
      <c r="I41" s="156">
        <v>0</v>
      </c>
      <c r="J41" s="163">
        <v>0</v>
      </c>
      <c r="K41" s="68">
        <f>F41+G41+H41+I41+J41</f>
        <v>7504246</v>
      </c>
    </row>
    <row r="42" spans="1:13" ht="15" customHeight="1" x14ac:dyDescent="0.25">
      <c r="A42" s="471"/>
      <c r="B42" s="450"/>
      <c r="C42" s="447"/>
      <c r="D42" s="476"/>
      <c r="E42" s="155" t="s">
        <v>130</v>
      </c>
      <c r="F42" s="164">
        <v>8411110</v>
      </c>
      <c r="G42" s="164">
        <v>1166944</v>
      </c>
      <c r="H42" s="164">
        <v>150000</v>
      </c>
      <c r="I42" s="164">
        <v>0</v>
      </c>
      <c r="J42" s="165">
        <v>0</v>
      </c>
      <c r="K42" s="71">
        <f>F42+G42+H42+I42+J42</f>
        <v>9728054</v>
      </c>
    </row>
    <row r="43" spans="1:13" ht="15" customHeight="1" thickBot="1" x14ac:dyDescent="0.3">
      <c r="A43" s="472"/>
      <c r="B43" s="451"/>
      <c r="C43" s="448"/>
      <c r="D43" s="477"/>
      <c r="E43" s="272" t="s">
        <v>122</v>
      </c>
      <c r="F43" s="191">
        <f t="shared" ref="F43:K43" si="10">SUM(F41:F42)</f>
        <v>10911110</v>
      </c>
      <c r="G43" s="191">
        <f t="shared" si="10"/>
        <v>1966944</v>
      </c>
      <c r="H43" s="191">
        <f t="shared" si="10"/>
        <v>4354246</v>
      </c>
      <c r="I43" s="191">
        <f t="shared" si="10"/>
        <v>0</v>
      </c>
      <c r="J43" s="191">
        <f t="shared" si="10"/>
        <v>0</v>
      </c>
      <c r="K43" s="192">
        <f t="shared" si="10"/>
        <v>17232300</v>
      </c>
    </row>
    <row r="44" spans="1:13" s="158" customFormat="1" ht="15" customHeight="1" x14ac:dyDescent="0.25">
      <c r="A44" s="393" t="s">
        <v>142</v>
      </c>
      <c r="B44" s="404" t="s">
        <v>193</v>
      </c>
      <c r="C44" s="410" t="s">
        <v>194</v>
      </c>
      <c r="D44" s="413">
        <v>1</v>
      </c>
      <c r="E44" s="173" t="s">
        <v>129</v>
      </c>
      <c r="F44" s="67">
        <v>760000</v>
      </c>
      <c r="G44" s="67">
        <v>98800</v>
      </c>
      <c r="H44" s="67">
        <v>362683881</v>
      </c>
      <c r="I44" s="67">
        <v>189023034</v>
      </c>
      <c r="J44" s="72">
        <v>27483222</v>
      </c>
      <c r="K44" s="68">
        <f>F44+G44+H44+I44+J44</f>
        <v>580048937</v>
      </c>
    </row>
    <row r="45" spans="1:13" ht="15" customHeight="1" x14ac:dyDescent="0.25">
      <c r="A45" s="394"/>
      <c r="B45" s="405"/>
      <c r="C45" s="411"/>
      <c r="D45" s="402"/>
      <c r="E45" s="174" t="s">
        <v>130</v>
      </c>
      <c r="F45" s="73">
        <v>64021000</v>
      </c>
      <c r="G45" s="73">
        <v>8818346</v>
      </c>
      <c r="H45" s="73">
        <v>3500000</v>
      </c>
      <c r="I45" s="73">
        <v>0</v>
      </c>
      <c r="J45" s="70">
        <v>0</v>
      </c>
      <c r="K45" s="71">
        <f>F45+G45+H45+I45+J45</f>
        <v>76339346</v>
      </c>
    </row>
    <row r="46" spans="1:13" ht="15" customHeight="1" thickBot="1" x14ac:dyDescent="0.3">
      <c r="A46" s="395"/>
      <c r="B46" s="406"/>
      <c r="C46" s="412"/>
      <c r="D46" s="403"/>
      <c r="E46" s="190" t="s">
        <v>122</v>
      </c>
      <c r="F46" s="191">
        <f t="shared" ref="F46:K46" si="11">SUM(F44:F45)</f>
        <v>64781000</v>
      </c>
      <c r="G46" s="191">
        <f t="shared" si="11"/>
        <v>8917146</v>
      </c>
      <c r="H46" s="191">
        <f t="shared" si="11"/>
        <v>366183881</v>
      </c>
      <c r="I46" s="191">
        <f t="shared" si="11"/>
        <v>189023034</v>
      </c>
      <c r="J46" s="191">
        <f t="shared" si="11"/>
        <v>27483222</v>
      </c>
      <c r="K46" s="192">
        <f t="shared" si="11"/>
        <v>656388283</v>
      </c>
      <c r="M46" s="245"/>
    </row>
    <row r="47" spans="1:13" ht="15" customHeight="1" x14ac:dyDescent="0.25">
      <c r="A47" s="393" t="s">
        <v>143</v>
      </c>
      <c r="B47" s="404" t="s">
        <v>231</v>
      </c>
      <c r="C47" s="452" t="s">
        <v>232</v>
      </c>
      <c r="D47" s="413">
        <v>1</v>
      </c>
      <c r="E47" s="173" t="s">
        <v>129</v>
      </c>
      <c r="F47" s="67">
        <v>266042000</v>
      </c>
      <c r="G47" s="67">
        <v>10000000</v>
      </c>
      <c r="H47" s="67">
        <v>129531340</v>
      </c>
      <c r="I47" s="67">
        <v>467140780</v>
      </c>
      <c r="J47" s="72">
        <v>52113449</v>
      </c>
      <c r="K47" s="68">
        <f>F47+G47+H47+I47+J47</f>
        <v>924827569</v>
      </c>
    </row>
    <row r="48" spans="1:13" ht="15" customHeight="1" x14ac:dyDescent="0.25">
      <c r="A48" s="394"/>
      <c r="B48" s="405"/>
      <c r="C48" s="453"/>
      <c r="D48" s="402"/>
      <c r="E48" s="174" t="s">
        <v>130</v>
      </c>
      <c r="F48" s="73">
        <v>89816935</v>
      </c>
      <c r="G48" s="73">
        <v>12392626</v>
      </c>
      <c r="H48" s="73">
        <v>4000000</v>
      </c>
      <c r="I48" s="73">
        <v>0</v>
      </c>
      <c r="J48" s="70">
        <v>0</v>
      </c>
      <c r="K48" s="71">
        <f>F48+G48+H48+I48+J48</f>
        <v>106209561</v>
      </c>
    </row>
    <row r="49" spans="1:11" ht="15" customHeight="1" thickBot="1" x14ac:dyDescent="0.3">
      <c r="A49" s="395"/>
      <c r="B49" s="406"/>
      <c r="C49" s="454"/>
      <c r="D49" s="403"/>
      <c r="E49" s="190" t="s">
        <v>122</v>
      </c>
      <c r="F49" s="191">
        <f t="shared" ref="F49:K49" si="12">SUM(F47:F48)</f>
        <v>355858935</v>
      </c>
      <c r="G49" s="191">
        <f t="shared" si="12"/>
        <v>22392626</v>
      </c>
      <c r="H49" s="191">
        <f t="shared" si="12"/>
        <v>133531340</v>
      </c>
      <c r="I49" s="191">
        <f t="shared" si="12"/>
        <v>467140780</v>
      </c>
      <c r="J49" s="191">
        <f t="shared" si="12"/>
        <v>52113449</v>
      </c>
      <c r="K49" s="192">
        <f t="shared" si="12"/>
        <v>1031037130</v>
      </c>
    </row>
    <row r="50" spans="1:11" ht="15" customHeight="1" x14ac:dyDescent="0.25">
      <c r="A50" s="393" t="s">
        <v>144</v>
      </c>
      <c r="B50" s="452" t="s">
        <v>233</v>
      </c>
      <c r="C50" s="452" t="s">
        <v>234</v>
      </c>
      <c r="D50" s="413">
        <v>1</v>
      </c>
      <c r="E50" s="173" t="s">
        <v>129</v>
      </c>
      <c r="F50" s="67">
        <v>0</v>
      </c>
      <c r="G50" s="67">
        <v>0</v>
      </c>
      <c r="H50" s="67">
        <v>70000000</v>
      </c>
      <c r="I50" s="67">
        <v>0</v>
      </c>
      <c r="J50" s="72">
        <v>6000000</v>
      </c>
      <c r="K50" s="68">
        <f>F50+G50+H50+I50+J50</f>
        <v>76000000</v>
      </c>
    </row>
    <row r="51" spans="1:11" ht="15" customHeight="1" x14ac:dyDescent="0.25">
      <c r="A51" s="394"/>
      <c r="B51" s="453"/>
      <c r="C51" s="453"/>
      <c r="D51" s="402"/>
      <c r="E51" s="174" t="s">
        <v>130</v>
      </c>
      <c r="F51" s="73">
        <v>16800000</v>
      </c>
      <c r="G51" s="73">
        <v>2184000</v>
      </c>
      <c r="H51" s="73">
        <v>416000</v>
      </c>
      <c r="I51" s="73">
        <v>0</v>
      </c>
      <c r="J51" s="70">
        <v>0</v>
      </c>
      <c r="K51" s="71">
        <f>F51+G51+H51+I51+J51</f>
        <v>19400000</v>
      </c>
    </row>
    <row r="52" spans="1:11" ht="15" customHeight="1" thickBot="1" x14ac:dyDescent="0.3">
      <c r="A52" s="395"/>
      <c r="B52" s="454"/>
      <c r="C52" s="454"/>
      <c r="D52" s="403"/>
      <c r="E52" s="190" t="s">
        <v>122</v>
      </c>
      <c r="F52" s="191">
        <f t="shared" ref="F52:K52" si="13">SUM(F50:F51)</f>
        <v>16800000</v>
      </c>
      <c r="G52" s="191">
        <f t="shared" si="13"/>
        <v>2184000</v>
      </c>
      <c r="H52" s="191">
        <f t="shared" si="13"/>
        <v>70416000</v>
      </c>
      <c r="I52" s="191">
        <f t="shared" si="13"/>
        <v>0</v>
      </c>
      <c r="J52" s="191">
        <f t="shared" si="13"/>
        <v>6000000</v>
      </c>
      <c r="K52" s="192">
        <f t="shared" si="13"/>
        <v>95400000</v>
      </c>
    </row>
    <row r="53" spans="1:11" ht="15" customHeight="1" x14ac:dyDescent="0.25">
      <c r="A53" s="393" t="s">
        <v>145</v>
      </c>
      <c r="B53" s="459" t="s">
        <v>168</v>
      </c>
      <c r="C53" s="452" t="s">
        <v>169</v>
      </c>
      <c r="D53" s="413">
        <v>1</v>
      </c>
      <c r="E53" s="173" t="s">
        <v>129</v>
      </c>
      <c r="F53" s="67">
        <v>0</v>
      </c>
      <c r="G53" s="67">
        <v>0</v>
      </c>
      <c r="H53" s="67">
        <v>0</v>
      </c>
      <c r="I53" s="156">
        <v>1131539</v>
      </c>
      <c r="J53" s="72">
        <v>0</v>
      </c>
      <c r="K53" s="68">
        <f>F53+G53+H53+I53+J53</f>
        <v>1131539</v>
      </c>
    </row>
    <row r="54" spans="1:11" ht="15" customHeight="1" x14ac:dyDescent="0.25">
      <c r="A54" s="394"/>
      <c r="B54" s="455"/>
      <c r="C54" s="453"/>
      <c r="D54" s="402"/>
      <c r="E54" s="174" t="s">
        <v>130</v>
      </c>
      <c r="F54" s="73">
        <v>0</v>
      </c>
      <c r="G54" s="73">
        <v>0</v>
      </c>
      <c r="H54" s="73">
        <v>0</v>
      </c>
      <c r="I54" s="73">
        <v>0</v>
      </c>
      <c r="J54" s="70">
        <v>0</v>
      </c>
      <c r="K54" s="71">
        <f>F54+G54+H54+I54+J54</f>
        <v>0</v>
      </c>
    </row>
    <row r="55" spans="1:11" ht="15" customHeight="1" thickBot="1" x14ac:dyDescent="0.3">
      <c r="A55" s="395"/>
      <c r="B55" s="456"/>
      <c r="C55" s="454"/>
      <c r="D55" s="403"/>
      <c r="E55" s="190" t="s">
        <v>122</v>
      </c>
      <c r="F55" s="191">
        <f t="shared" ref="F55:K55" si="14">SUM(F53:F54)</f>
        <v>0</v>
      </c>
      <c r="G55" s="191">
        <f t="shared" si="14"/>
        <v>0</v>
      </c>
      <c r="H55" s="191">
        <f t="shared" si="14"/>
        <v>0</v>
      </c>
      <c r="I55" s="191">
        <f t="shared" si="14"/>
        <v>1131539</v>
      </c>
      <c r="J55" s="191">
        <f t="shared" si="14"/>
        <v>0</v>
      </c>
      <c r="K55" s="192">
        <f t="shared" si="14"/>
        <v>1131539</v>
      </c>
    </row>
    <row r="56" spans="1:11" ht="15" customHeight="1" x14ac:dyDescent="0.25">
      <c r="A56" s="393" t="s">
        <v>149</v>
      </c>
      <c r="B56" s="455" t="s">
        <v>151</v>
      </c>
      <c r="C56" s="457" t="s">
        <v>152</v>
      </c>
      <c r="D56" s="402">
        <v>1</v>
      </c>
      <c r="E56" s="173" t="s">
        <v>129</v>
      </c>
      <c r="F56" s="67">
        <v>0</v>
      </c>
      <c r="G56" s="67">
        <v>0</v>
      </c>
      <c r="H56" s="67">
        <v>0</v>
      </c>
      <c r="I56" s="156">
        <v>191995</v>
      </c>
      <c r="J56" s="72">
        <v>0</v>
      </c>
      <c r="K56" s="68">
        <f>F56+G56+H56+I56+J56</f>
        <v>191995</v>
      </c>
    </row>
    <row r="57" spans="1:11" ht="15" customHeight="1" x14ac:dyDescent="0.25">
      <c r="A57" s="394"/>
      <c r="B57" s="455"/>
      <c r="C57" s="457"/>
      <c r="D57" s="402"/>
      <c r="E57" s="174" t="s">
        <v>130</v>
      </c>
      <c r="F57" s="73">
        <v>0</v>
      </c>
      <c r="G57" s="73">
        <v>0</v>
      </c>
      <c r="H57" s="73">
        <v>0</v>
      </c>
      <c r="I57" s="73">
        <v>0</v>
      </c>
      <c r="J57" s="70">
        <v>0</v>
      </c>
      <c r="K57" s="71">
        <f>F57+G57+H57+I57+J57</f>
        <v>0</v>
      </c>
    </row>
    <row r="58" spans="1:11" ht="15" customHeight="1" thickBot="1" x14ac:dyDescent="0.3">
      <c r="A58" s="395"/>
      <c r="B58" s="456"/>
      <c r="C58" s="458"/>
      <c r="D58" s="403"/>
      <c r="E58" s="190" t="s">
        <v>122</v>
      </c>
      <c r="F58" s="191">
        <f t="shared" ref="F58:K58" si="15">SUM(F56:F57)</f>
        <v>0</v>
      </c>
      <c r="G58" s="191">
        <f t="shared" si="15"/>
        <v>0</v>
      </c>
      <c r="H58" s="191">
        <f t="shared" si="15"/>
        <v>0</v>
      </c>
      <c r="I58" s="191">
        <f t="shared" si="15"/>
        <v>191995</v>
      </c>
      <c r="J58" s="191">
        <f t="shared" si="15"/>
        <v>0</v>
      </c>
      <c r="K58" s="192">
        <f t="shared" si="15"/>
        <v>191995</v>
      </c>
    </row>
    <row r="59" spans="1:11" ht="15" customHeight="1" x14ac:dyDescent="0.25">
      <c r="A59" s="393" t="s">
        <v>150</v>
      </c>
      <c r="B59" s="405" t="s">
        <v>153</v>
      </c>
      <c r="C59" s="457" t="s">
        <v>154</v>
      </c>
      <c r="D59" s="402">
        <v>1</v>
      </c>
      <c r="E59" s="173" t="s">
        <v>129</v>
      </c>
      <c r="F59" s="67">
        <v>0</v>
      </c>
      <c r="G59" s="67">
        <v>0</v>
      </c>
      <c r="H59" s="67">
        <v>0</v>
      </c>
      <c r="I59" s="67">
        <v>283673</v>
      </c>
      <c r="J59" s="72">
        <v>0</v>
      </c>
      <c r="K59" s="71">
        <f>F59+G59+H59+I59+J59</f>
        <v>283673</v>
      </c>
    </row>
    <row r="60" spans="1:11" ht="15" customHeight="1" x14ac:dyDescent="0.25">
      <c r="A60" s="394"/>
      <c r="B60" s="405"/>
      <c r="C60" s="457"/>
      <c r="D60" s="402"/>
      <c r="E60" s="174" t="s">
        <v>130</v>
      </c>
      <c r="F60" s="73">
        <v>0</v>
      </c>
      <c r="G60" s="73">
        <v>0</v>
      </c>
      <c r="H60" s="73">
        <v>0</v>
      </c>
      <c r="I60" s="73">
        <v>0</v>
      </c>
      <c r="J60" s="70">
        <v>0</v>
      </c>
      <c r="K60" s="71">
        <f>F60+G60+H60+I60+J60</f>
        <v>0</v>
      </c>
    </row>
    <row r="61" spans="1:11" ht="15" customHeight="1" thickBot="1" x14ac:dyDescent="0.3">
      <c r="A61" s="395"/>
      <c r="B61" s="405"/>
      <c r="C61" s="457"/>
      <c r="D61" s="402"/>
      <c r="E61" s="190" t="s">
        <v>122</v>
      </c>
      <c r="F61" s="242">
        <f t="shared" ref="F61:K61" si="16">SUM(F59:F60)</f>
        <v>0</v>
      </c>
      <c r="G61" s="242">
        <f t="shared" si="16"/>
        <v>0</v>
      </c>
      <c r="H61" s="242">
        <f t="shared" si="16"/>
        <v>0</v>
      </c>
      <c r="I61" s="242">
        <f t="shared" si="16"/>
        <v>283673</v>
      </c>
      <c r="J61" s="242">
        <f t="shared" si="16"/>
        <v>0</v>
      </c>
      <c r="K61" s="243">
        <f t="shared" si="16"/>
        <v>283673</v>
      </c>
    </row>
    <row r="62" spans="1:11" ht="15" customHeight="1" x14ac:dyDescent="0.25">
      <c r="A62" s="461" t="s">
        <v>131</v>
      </c>
      <c r="B62" s="462"/>
      <c r="C62" s="462"/>
      <c r="D62" s="463"/>
      <c r="E62" s="160" t="s">
        <v>129</v>
      </c>
      <c r="F62" s="138">
        <f>F11+F14+F17+F20+F23+F26+F29+F41+F44+F47+F50+F53+F56+F59+F32+F35+F38</f>
        <v>392691813</v>
      </c>
      <c r="G62" s="138">
        <f t="shared" ref="G62:K62" si="17">G11+G14+G17+G20+G23+G26+G29+G41+G44+G47+G50+G53+G56+G59+G32+G35+G38</f>
        <v>13184800</v>
      </c>
      <c r="H62" s="138">
        <f t="shared" si="17"/>
        <v>715053280</v>
      </c>
      <c r="I62" s="138">
        <f t="shared" si="17"/>
        <v>657771021</v>
      </c>
      <c r="J62" s="138">
        <f t="shared" si="17"/>
        <v>408603953</v>
      </c>
      <c r="K62" s="139">
        <f t="shared" si="17"/>
        <v>2187304867</v>
      </c>
    </row>
    <row r="63" spans="1:11" ht="15" customHeight="1" x14ac:dyDescent="0.25">
      <c r="A63" s="464"/>
      <c r="B63" s="465"/>
      <c r="C63" s="465"/>
      <c r="D63" s="466"/>
      <c r="E63" s="166" t="s">
        <v>130</v>
      </c>
      <c r="F63" s="140">
        <f>F12+F15+F18+F21+F24+F27+F30+F42+F45+F48+F51+F54+F57+F60+F33+F36+F39</f>
        <v>290559232</v>
      </c>
      <c r="G63" s="140">
        <f t="shared" ref="G63:K63" si="18">G12+G15+G18+G21+G24+G27+G30+G42+G45+G48+G51+G54+G57+G60+G33+G36+G39</f>
        <v>39523804</v>
      </c>
      <c r="H63" s="140">
        <f t="shared" si="18"/>
        <v>10666000</v>
      </c>
      <c r="I63" s="140">
        <f t="shared" si="18"/>
        <v>0</v>
      </c>
      <c r="J63" s="140">
        <f t="shared" si="18"/>
        <v>0</v>
      </c>
      <c r="K63" s="141">
        <f t="shared" si="18"/>
        <v>340749036</v>
      </c>
    </row>
    <row r="64" spans="1:11" ht="15" customHeight="1" thickBot="1" x14ac:dyDescent="0.3">
      <c r="A64" s="467"/>
      <c r="B64" s="468"/>
      <c r="C64" s="468"/>
      <c r="D64" s="469"/>
      <c r="E64" s="167" t="s">
        <v>122</v>
      </c>
      <c r="F64" s="142">
        <f>SUM(F62:F63)</f>
        <v>683251045</v>
      </c>
      <c r="G64" s="142">
        <f>SUM(G62:G63)</f>
        <v>52708604</v>
      </c>
      <c r="H64" s="142">
        <f>SUM(H62:H63)</f>
        <v>725719280</v>
      </c>
      <c r="I64" s="142">
        <f>SUM(I62:I63)</f>
        <v>657771021</v>
      </c>
      <c r="J64" s="142">
        <f t="shared" ref="J64:K64" si="19">SUM(J62:J63)</f>
        <v>408603953</v>
      </c>
      <c r="K64" s="143">
        <f t="shared" si="19"/>
        <v>2528053903</v>
      </c>
    </row>
    <row r="65" spans="1:11" ht="15" customHeight="1" x14ac:dyDescent="0.25">
      <c r="A65" s="460"/>
      <c r="B65" s="460"/>
      <c r="C65" s="460"/>
      <c r="D65" s="460"/>
      <c r="E65" s="460"/>
      <c r="F65" s="460"/>
      <c r="G65" s="460"/>
    </row>
    <row r="66" spans="1:11" x14ac:dyDescent="0.25">
      <c r="K66" s="245"/>
    </row>
    <row r="67" spans="1:11" ht="35.25" x14ac:dyDescent="0.5">
      <c r="A67" s="75"/>
    </row>
    <row r="68" spans="1:11" x14ac:dyDescent="0.25">
      <c r="K68" s="245"/>
    </row>
  </sheetData>
  <mergeCells count="83">
    <mergeCell ref="E1:K1"/>
    <mergeCell ref="A4:K4"/>
    <mergeCell ref="A5:K5"/>
    <mergeCell ref="A3:K3"/>
    <mergeCell ref="A11:A13"/>
    <mergeCell ref="B11:B13"/>
    <mergeCell ref="C11:C13"/>
    <mergeCell ref="D11:D13"/>
    <mergeCell ref="J7:K7"/>
    <mergeCell ref="A8:A10"/>
    <mergeCell ref="B8:D8"/>
    <mergeCell ref="E8:K8"/>
    <mergeCell ref="B9:B10"/>
    <mergeCell ref="C9:C10"/>
    <mergeCell ref="D9:D10"/>
    <mergeCell ref="E9:E10"/>
    <mergeCell ref="F9:K9"/>
    <mergeCell ref="A44:A46"/>
    <mergeCell ref="B44:B46"/>
    <mergeCell ref="C44:C46"/>
    <mergeCell ref="D44:D46"/>
    <mergeCell ref="A20:A22"/>
    <mergeCell ref="B20:B22"/>
    <mergeCell ref="C20:C22"/>
    <mergeCell ref="A26:A28"/>
    <mergeCell ref="B26:B28"/>
    <mergeCell ref="C26:C28"/>
    <mergeCell ref="D26:D28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29:A31"/>
    <mergeCell ref="B29:B31"/>
    <mergeCell ref="C29:C31"/>
    <mergeCell ref="D29:D31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D47:D49"/>
    <mergeCell ref="A50:A52"/>
    <mergeCell ref="B50:B52"/>
    <mergeCell ref="C50:C52"/>
    <mergeCell ref="D50:D52"/>
    <mergeCell ref="A65:G65"/>
    <mergeCell ref="A59:A61"/>
    <mergeCell ref="B59:B61"/>
    <mergeCell ref="C59:C61"/>
    <mergeCell ref="D59:D61"/>
    <mergeCell ref="A38:A40"/>
    <mergeCell ref="B38:B40"/>
    <mergeCell ref="C38:C40"/>
    <mergeCell ref="D38:D40"/>
    <mergeCell ref="A62:D64"/>
    <mergeCell ref="A53:A55"/>
    <mergeCell ref="B53:B55"/>
    <mergeCell ref="C53:C55"/>
    <mergeCell ref="D53:D55"/>
    <mergeCell ref="A56:A58"/>
    <mergeCell ref="B56:B58"/>
    <mergeCell ref="C56:C58"/>
    <mergeCell ref="D56:D58"/>
    <mergeCell ref="A47:A49"/>
    <mergeCell ref="B47:B49"/>
    <mergeCell ref="C47:C49"/>
  </mergeCells>
  <printOptions horizontalCentered="1"/>
  <pageMargins left="0.11811023622047245" right="0.11811023622047245" top="0" bottom="0" header="0.31496062992125984" footer="0.31496062992125984"/>
  <pageSetup paperSize="9" scale="90" orientation="landscape" r:id="rId1"/>
  <rowBreaks count="1" manualBreakCount="1">
    <brk id="4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E21"/>
  <sheetViews>
    <sheetView zoomScaleNormal="100" workbookViewId="0">
      <selection activeCell="K24" sqref="K24"/>
    </sheetView>
  </sheetViews>
  <sheetFormatPr defaultRowHeight="15.75" x14ac:dyDescent="0.25"/>
  <cols>
    <col min="1" max="1" width="5.42578125" style="4" customWidth="1"/>
    <col min="2" max="2" width="86.140625" style="18" customWidth="1"/>
    <col min="3" max="4" width="12.42578125" style="10" customWidth="1"/>
    <col min="5" max="5" width="12.7109375" style="3" customWidth="1"/>
    <col min="6" max="16384" width="9.140625" style="3"/>
  </cols>
  <sheetData>
    <row r="1" spans="1:5" ht="15" customHeight="1" x14ac:dyDescent="0.2">
      <c r="A1" s="307" t="s">
        <v>214</v>
      </c>
      <c r="B1" s="307"/>
      <c r="C1" s="307"/>
      <c r="D1" s="307"/>
      <c r="E1" s="307"/>
    </row>
    <row r="2" spans="1:5" ht="15" customHeight="1" x14ac:dyDescent="0.25">
      <c r="A2" s="12"/>
      <c r="B2" s="9"/>
      <c r="C2" s="9"/>
      <c r="D2" s="9"/>
    </row>
    <row r="3" spans="1:5" ht="15" customHeight="1" x14ac:dyDescent="0.25">
      <c r="A3" s="334" t="s">
        <v>170</v>
      </c>
      <c r="B3" s="334"/>
      <c r="C3" s="334"/>
      <c r="D3" s="334"/>
      <c r="E3" s="334"/>
    </row>
    <row r="4" spans="1:5" ht="15" customHeight="1" x14ac:dyDescent="0.2">
      <c r="A4" s="511" t="s">
        <v>32</v>
      </c>
      <c r="B4" s="511"/>
      <c r="C4" s="511"/>
      <c r="D4" s="511"/>
      <c r="E4" s="511"/>
    </row>
    <row r="5" spans="1:5" ht="15" customHeight="1" x14ac:dyDescent="0.25">
      <c r="A5" s="334" t="s">
        <v>206</v>
      </c>
      <c r="B5" s="334"/>
      <c r="C5" s="334"/>
      <c r="D5" s="334"/>
      <c r="E5" s="334"/>
    </row>
    <row r="6" spans="1:5" ht="15" customHeight="1" x14ac:dyDescent="0.2">
      <c r="A6" s="490"/>
      <c r="B6" s="490"/>
      <c r="C6" s="490"/>
      <c r="D6" s="50"/>
    </row>
    <row r="7" spans="1:5" ht="15" customHeight="1" thickBot="1" x14ac:dyDescent="0.3">
      <c r="B7" s="13"/>
      <c r="E7" s="14" t="s">
        <v>161</v>
      </c>
    </row>
    <row r="8" spans="1:5" ht="15" customHeight="1" x14ac:dyDescent="0.2">
      <c r="A8" s="508" t="s">
        <v>9</v>
      </c>
      <c r="B8" s="494" t="s">
        <v>37</v>
      </c>
      <c r="C8" s="495"/>
      <c r="D8" s="495"/>
      <c r="E8" s="491" t="s">
        <v>40</v>
      </c>
    </row>
    <row r="9" spans="1:5" ht="15" customHeight="1" x14ac:dyDescent="0.2">
      <c r="A9" s="509"/>
      <c r="B9" s="496"/>
      <c r="C9" s="497"/>
      <c r="D9" s="497"/>
      <c r="E9" s="492" t="s">
        <v>108</v>
      </c>
    </row>
    <row r="10" spans="1:5" ht="15" customHeight="1" thickBot="1" x14ac:dyDescent="0.25">
      <c r="A10" s="510"/>
      <c r="B10" s="498"/>
      <c r="C10" s="499"/>
      <c r="D10" s="499"/>
      <c r="E10" s="493" t="s">
        <v>108</v>
      </c>
    </row>
    <row r="11" spans="1:5" ht="23.1" customHeight="1" x14ac:dyDescent="0.2">
      <c r="A11" s="36" t="s">
        <v>1</v>
      </c>
      <c r="B11" s="500" t="s">
        <v>33</v>
      </c>
      <c r="C11" s="501"/>
      <c r="D11" s="501"/>
      <c r="E11" s="107">
        <v>4000000</v>
      </c>
    </row>
    <row r="12" spans="1:5" ht="23.1" customHeight="1" x14ac:dyDescent="0.2">
      <c r="A12" s="33" t="s">
        <v>2</v>
      </c>
      <c r="B12" s="502" t="s">
        <v>91</v>
      </c>
      <c r="C12" s="503"/>
      <c r="D12" s="503"/>
      <c r="E12" s="107">
        <v>1054500</v>
      </c>
    </row>
    <row r="13" spans="1:5" ht="23.1" customHeight="1" x14ac:dyDescent="0.2">
      <c r="A13" s="36" t="s">
        <v>4</v>
      </c>
      <c r="B13" s="502" t="s">
        <v>111</v>
      </c>
      <c r="C13" s="503"/>
      <c r="D13" s="504"/>
      <c r="E13" s="107">
        <v>50000</v>
      </c>
    </row>
    <row r="14" spans="1:5" ht="23.1" customHeight="1" x14ac:dyDescent="0.2">
      <c r="A14" s="33" t="s">
        <v>5</v>
      </c>
      <c r="B14" s="505" t="s">
        <v>162</v>
      </c>
      <c r="C14" s="506"/>
      <c r="D14" s="507"/>
      <c r="E14" s="108">
        <v>50000</v>
      </c>
    </row>
    <row r="15" spans="1:5" ht="23.1" customHeight="1" thickBot="1" x14ac:dyDescent="0.25">
      <c r="A15" s="36" t="s">
        <v>7</v>
      </c>
      <c r="B15" s="486" t="s">
        <v>138</v>
      </c>
      <c r="C15" s="487"/>
      <c r="D15" s="487"/>
      <c r="E15" s="109">
        <v>169500</v>
      </c>
    </row>
    <row r="16" spans="1:5" ht="20.100000000000001" customHeight="1" thickBot="1" x14ac:dyDescent="0.25">
      <c r="A16" s="488" t="s">
        <v>11</v>
      </c>
      <c r="B16" s="489"/>
      <c r="C16" s="489"/>
      <c r="D16" s="489"/>
      <c r="E16" s="148">
        <f>SUM(E11:E15)</f>
        <v>5324000</v>
      </c>
    </row>
    <row r="17" spans="1:5" ht="18" customHeight="1" x14ac:dyDescent="0.3">
      <c r="A17" s="15"/>
      <c r="B17" s="16"/>
      <c r="C17" s="17"/>
      <c r="D17" s="17"/>
    </row>
    <row r="18" spans="1:5" ht="15" customHeight="1" x14ac:dyDescent="0.25">
      <c r="E18" s="43"/>
    </row>
    <row r="19" spans="1:5" ht="23.25" x14ac:dyDescent="0.35">
      <c r="B19" s="78"/>
    </row>
    <row r="20" spans="1:5" x14ac:dyDescent="0.25">
      <c r="E20" s="43"/>
    </row>
    <row r="21" spans="1:5" x14ac:dyDescent="0.25">
      <c r="E21" s="43"/>
    </row>
  </sheetData>
  <mergeCells count="14">
    <mergeCell ref="A1:E1"/>
    <mergeCell ref="A8:A10"/>
    <mergeCell ref="A3:E3"/>
    <mergeCell ref="A4:E4"/>
    <mergeCell ref="A5:E5"/>
    <mergeCell ref="B15:D15"/>
    <mergeCell ref="A16:D16"/>
    <mergeCell ref="A6:C6"/>
    <mergeCell ref="E8:E10"/>
    <mergeCell ref="B8:D10"/>
    <mergeCell ref="B11:D11"/>
    <mergeCell ref="B12:D12"/>
    <mergeCell ref="B13:D13"/>
    <mergeCell ref="B14:D14"/>
  </mergeCells>
  <phoneticPr fontId="9" type="noConversion"/>
  <printOptions horizontalCentered="1"/>
  <pageMargins left="7.874015748031496E-2" right="7.874015748031496E-2" top="0.59055118110236227" bottom="0.59055118110236227" header="0.51181102362204722" footer="0.51181102362204722"/>
  <pageSetup paperSize="9" orientation="landscape" r:id="rId1"/>
  <headerFooter alignWithMargins="0"/>
  <rowBreaks count="1" manualBreakCount="1">
    <brk id="16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C26"/>
  <sheetViews>
    <sheetView topLeftCell="A7" zoomScaleNormal="100" workbookViewId="0">
      <selection activeCell="B29" sqref="B29"/>
    </sheetView>
  </sheetViews>
  <sheetFormatPr defaultRowHeight="15.75" x14ac:dyDescent="0.25"/>
  <cols>
    <col min="1" max="1" width="5.42578125" style="4" customWidth="1"/>
    <col min="2" max="2" width="107.42578125" style="18" customWidth="1"/>
    <col min="3" max="3" width="14.140625" style="10" customWidth="1"/>
    <col min="4" max="16384" width="9.140625" style="3"/>
  </cols>
  <sheetData>
    <row r="1" spans="1:3" ht="15" customHeight="1" x14ac:dyDescent="0.2">
      <c r="A1" s="307" t="s">
        <v>215</v>
      </c>
      <c r="B1" s="307"/>
      <c r="C1" s="307"/>
    </row>
    <row r="2" spans="1:3" ht="15" customHeight="1" x14ac:dyDescent="0.25">
      <c r="A2" s="12"/>
      <c r="B2" s="9"/>
      <c r="C2" s="43"/>
    </row>
    <row r="3" spans="1:3" ht="15" customHeight="1" x14ac:dyDescent="0.25">
      <c r="A3" s="334" t="s">
        <v>170</v>
      </c>
      <c r="B3" s="334"/>
      <c r="C3" s="334"/>
    </row>
    <row r="4" spans="1:3" ht="15" customHeight="1" x14ac:dyDescent="0.2">
      <c r="A4" s="511" t="s">
        <v>140</v>
      </c>
      <c r="B4" s="511"/>
      <c r="C4" s="511"/>
    </row>
    <row r="5" spans="1:3" ht="15" customHeight="1" x14ac:dyDescent="0.25">
      <c r="A5" s="334" t="s">
        <v>206</v>
      </c>
      <c r="B5" s="334"/>
      <c r="C5" s="334"/>
    </row>
    <row r="6" spans="1:3" ht="15" customHeight="1" x14ac:dyDescent="0.25">
      <c r="A6" s="168"/>
      <c r="B6" s="168"/>
      <c r="C6" s="168"/>
    </row>
    <row r="7" spans="1:3" ht="15" customHeight="1" thickBot="1" x14ac:dyDescent="0.3">
      <c r="B7" s="13"/>
      <c r="C7" s="14" t="s">
        <v>161</v>
      </c>
    </row>
    <row r="8" spans="1:3" ht="15" customHeight="1" x14ac:dyDescent="0.2">
      <c r="A8" s="528" t="s">
        <v>9</v>
      </c>
      <c r="B8" s="494" t="s">
        <v>37</v>
      </c>
      <c r="C8" s="491" t="s">
        <v>40</v>
      </c>
    </row>
    <row r="9" spans="1:3" ht="15" customHeight="1" thickBot="1" x14ac:dyDescent="0.25">
      <c r="A9" s="529"/>
      <c r="B9" s="498"/>
      <c r="C9" s="493" t="s">
        <v>108</v>
      </c>
    </row>
    <row r="10" spans="1:3" s="1" customFormat="1" ht="20.100000000000001" customHeight="1" x14ac:dyDescent="0.2">
      <c r="A10" s="512" t="s">
        <v>34</v>
      </c>
      <c r="B10" s="513"/>
      <c r="C10" s="514"/>
    </row>
    <row r="11" spans="1:3" s="1" customFormat="1" ht="20.100000000000001" customHeight="1" x14ac:dyDescent="0.2">
      <c r="A11" s="515" t="s">
        <v>104</v>
      </c>
      <c r="B11" s="516"/>
      <c r="C11" s="517"/>
    </row>
    <row r="12" spans="1:3" s="1" customFormat="1" ht="20.100000000000001" customHeight="1" x14ac:dyDescent="0.2">
      <c r="A12" s="33" t="s">
        <v>1</v>
      </c>
      <c r="B12" s="187" t="s">
        <v>178</v>
      </c>
      <c r="C12" s="107">
        <v>2000000</v>
      </c>
    </row>
    <row r="13" spans="1:3" s="1" customFormat="1" ht="20.100000000000001" customHeight="1" x14ac:dyDescent="0.2">
      <c r="A13" s="188" t="s">
        <v>2</v>
      </c>
      <c r="B13" s="187" t="s">
        <v>179</v>
      </c>
      <c r="C13" s="107">
        <v>250000</v>
      </c>
    </row>
    <row r="14" spans="1:3" s="1" customFormat="1" ht="20.100000000000001" customHeight="1" x14ac:dyDescent="0.2">
      <c r="A14" s="188" t="s">
        <v>4</v>
      </c>
      <c r="B14" s="187" t="s">
        <v>180</v>
      </c>
      <c r="C14" s="189">
        <v>283673</v>
      </c>
    </row>
    <row r="15" spans="1:3" s="1" customFormat="1" ht="20.100000000000001" customHeight="1" x14ac:dyDescent="0.2">
      <c r="A15" s="33" t="s">
        <v>5</v>
      </c>
      <c r="B15" s="187" t="s">
        <v>181</v>
      </c>
      <c r="C15" s="189">
        <v>191995</v>
      </c>
    </row>
    <row r="16" spans="1:3" s="1" customFormat="1" ht="20.100000000000001" customHeight="1" x14ac:dyDescent="0.2">
      <c r="A16" s="188" t="s">
        <v>7</v>
      </c>
      <c r="B16" s="252" t="s">
        <v>217</v>
      </c>
      <c r="C16" s="189">
        <v>1131539</v>
      </c>
    </row>
    <row r="17" spans="1:3" s="1" customFormat="1" ht="20.100000000000001" customHeight="1" x14ac:dyDescent="0.2">
      <c r="A17" s="520" t="s">
        <v>106</v>
      </c>
      <c r="B17" s="521"/>
      <c r="C17" s="184">
        <f>SUM(C12:C16)</f>
        <v>3857207</v>
      </c>
    </row>
    <row r="18" spans="1:3" s="8" customFormat="1" ht="20.100000000000001" customHeight="1" thickBot="1" x14ac:dyDescent="0.25">
      <c r="A18" s="526" t="s">
        <v>38</v>
      </c>
      <c r="B18" s="527"/>
      <c r="C18" s="244">
        <f>C17</f>
        <v>3857207</v>
      </c>
    </row>
    <row r="19" spans="1:3" s="8" customFormat="1" ht="20.100000000000001" customHeight="1" x14ac:dyDescent="0.2">
      <c r="A19" s="512" t="s">
        <v>35</v>
      </c>
      <c r="B19" s="513"/>
      <c r="C19" s="514"/>
    </row>
    <row r="20" spans="1:3" s="8" customFormat="1" ht="20.100000000000001" customHeight="1" x14ac:dyDescent="0.2">
      <c r="A20" s="515" t="s">
        <v>105</v>
      </c>
      <c r="B20" s="516"/>
      <c r="C20" s="517"/>
    </row>
    <row r="21" spans="1:3" s="29" customFormat="1" ht="20.100000000000001" customHeight="1" x14ac:dyDescent="0.2">
      <c r="A21" s="33" t="s">
        <v>28</v>
      </c>
      <c r="B21" s="246" t="s">
        <v>33</v>
      </c>
      <c r="C21" s="186">
        <v>4000000</v>
      </c>
    </row>
    <row r="22" spans="1:3" s="1" customFormat="1" ht="20.100000000000001" customHeight="1" x14ac:dyDescent="0.2">
      <c r="A22" s="520" t="s">
        <v>107</v>
      </c>
      <c r="B22" s="521"/>
      <c r="C22" s="185">
        <f>SUM(C21:C21)</f>
        <v>4000000</v>
      </c>
    </row>
    <row r="23" spans="1:3" s="1" customFormat="1" ht="20.100000000000001" customHeight="1" thickBot="1" x14ac:dyDescent="0.25">
      <c r="A23" s="522" t="s">
        <v>11</v>
      </c>
      <c r="B23" s="523"/>
      <c r="C23" s="244">
        <f>C22</f>
        <v>4000000</v>
      </c>
    </row>
    <row r="24" spans="1:3" s="1" customFormat="1" ht="20.100000000000001" customHeight="1" thickBot="1" x14ac:dyDescent="0.25">
      <c r="A24" s="524" t="s">
        <v>95</v>
      </c>
      <c r="B24" s="525"/>
      <c r="C24" s="148">
        <f>C23+C18</f>
        <v>7857207</v>
      </c>
    </row>
    <row r="25" spans="1:3" ht="15" customHeight="1" x14ac:dyDescent="0.25"/>
    <row r="26" spans="1:3" x14ac:dyDescent="0.25">
      <c r="A26" s="518"/>
      <c r="B26" s="519"/>
      <c r="C26" s="43"/>
    </row>
  </sheetData>
  <mergeCells count="17">
    <mergeCell ref="A18:B18"/>
    <mergeCell ref="A1:C1"/>
    <mergeCell ref="C8:C9"/>
    <mergeCell ref="A3:C3"/>
    <mergeCell ref="A4:C4"/>
    <mergeCell ref="A5:C5"/>
    <mergeCell ref="A10:C10"/>
    <mergeCell ref="A8:A9"/>
    <mergeCell ref="B8:B9"/>
    <mergeCell ref="A11:C11"/>
    <mergeCell ref="A17:B17"/>
    <mergeCell ref="A19:C19"/>
    <mergeCell ref="A20:C20"/>
    <mergeCell ref="A26:B26"/>
    <mergeCell ref="A22:B22"/>
    <mergeCell ref="A23:B23"/>
    <mergeCell ref="A24:B24"/>
  </mergeCells>
  <phoneticPr fontId="9" type="noConversion"/>
  <printOptions horizontalCentered="1"/>
  <pageMargins left="0.19685039370078741" right="0.19685039370078741" top="0" bottom="0" header="0.9842519685039370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C29"/>
  <sheetViews>
    <sheetView tabSelected="1" zoomScaleNormal="100" workbookViewId="0">
      <selection activeCell="F5" sqref="F5"/>
    </sheetView>
  </sheetViews>
  <sheetFormatPr defaultRowHeight="12.75" x14ac:dyDescent="0.2"/>
  <cols>
    <col min="1" max="1" width="6.42578125" customWidth="1"/>
    <col min="2" max="2" width="122.5703125" customWidth="1"/>
    <col min="3" max="3" width="12.42578125" style="110" customWidth="1"/>
  </cols>
  <sheetData>
    <row r="1" spans="1:3" ht="14.25" x14ac:dyDescent="0.2">
      <c r="A1" s="307" t="s">
        <v>216</v>
      </c>
      <c r="B1" s="307"/>
      <c r="C1" s="307"/>
    </row>
    <row r="2" spans="1:3" x14ac:dyDescent="0.2">
      <c r="A2" s="534"/>
      <c r="B2" s="534"/>
      <c r="C2" s="534"/>
    </row>
    <row r="3" spans="1:3" ht="15.75" x14ac:dyDescent="0.25">
      <c r="A3" s="334" t="s">
        <v>170</v>
      </c>
      <c r="B3" s="334"/>
      <c r="C3" s="334"/>
    </row>
    <row r="4" spans="1:3" ht="15.75" x14ac:dyDescent="0.25">
      <c r="A4" s="374" t="s">
        <v>109</v>
      </c>
      <c r="B4" s="374"/>
      <c r="C4" s="374"/>
    </row>
    <row r="5" spans="1:3" ht="15.75" x14ac:dyDescent="0.25">
      <c r="A5" s="334" t="s">
        <v>206</v>
      </c>
      <c r="B5" s="334"/>
      <c r="C5" s="334"/>
    </row>
    <row r="6" spans="1:3" ht="15.75" x14ac:dyDescent="0.25">
      <c r="A6" s="535"/>
      <c r="B6" s="535"/>
      <c r="C6" s="535"/>
    </row>
    <row r="7" spans="1:3" ht="16.5" customHeight="1" thickBot="1" x14ac:dyDescent="0.3">
      <c r="A7" s="378" t="s">
        <v>161</v>
      </c>
      <c r="B7" s="378"/>
      <c r="C7" s="378"/>
    </row>
    <row r="8" spans="1:3" ht="49.5" customHeight="1" thickBot="1" x14ac:dyDescent="0.25">
      <c r="A8" s="151" t="s">
        <v>9</v>
      </c>
      <c r="B8" s="170" t="s">
        <v>110</v>
      </c>
      <c r="C8" s="152" t="s">
        <v>40</v>
      </c>
    </row>
    <row r="9" spans="1:3" ht="21.95" customHeight="1" thickBot="1" x14ac:dyDescent="0.25">
      <c r="A9" s="541" t="s">
        <v>172</v>
      </c>
      <c r="B9" s="542"/>
      <c r="C9" s="543"/>
    </row>
    <row r="10" spans="1:3" ht="21.95" customHeight="1" x14ac:dyDescent="0.2">
      <c r="A10" s="117" t="s">
        <v>1</v>
      </c>
      <c r="B10" s="253" t="s">
        <v>165</v>
      </c>
      <c r="C10" s="254">
        <v>2794000</v>
      </c>
    </row>
    <row r="11" spans="1:3" ht="21.95" customHeight="1" x14ac:dyDescent="0.2">
      <c r="A11" s="51" t="s">
        <v>2</v>
      </c>
      <c r="B11" s="255" t="s">
        <v>203</v>
      </c>
      <c r="C11" s="183">
        <v>5554091</v>
      </c>
    </row>
    <row r="12" spans="1:3" ht="21.95" customHeight="1" x14ac:dyDescent="0.2">
      <c r="A12" s="250" t="s">
        <v>4</v>
      </c>
      <c r="B12" s="256" t="s">
        <v>204</v>
      </c>
      <c r="C12" s="183">
        <v>17840805</v>
      </c>
    </row>
    <row r="13" spans="1:3" ht="21.95" customHeight="1" x14ac:dyDescent="0.2">
      <c r="A13" s="51" t="s">
        <v>5</v>
      </c>
      <c r="B13" s="182" t="s">
        <v>182</v>
      </c>
      <c r="C13" s="257">
        <v>27483222</v>
      </c>
    </row>
    <row r="14" spans="1:3" ht="21.95" customHeight="1" x14ac:dyDescent="0.2">
      <c r="A14" s="250" t="s">
        <v>7</v>
      </c>
      <c r="B14" s="181" t="s">
        <v>205</v>
      </c>
      <c r="C14" s="258">
        <v>52113449</v>
      </c>
    </row>
    <row r="15" spans="1:3" ht="21.95" customHeight="1" x14ac:dyDescent="0.2">
      <c r="A15" s="51" t="s">
        <v>28</v>
      </c>
      <c r="B15" s="259" t="s">
        <v>202</v>
      </c>
      <c r="C15" s="183">
        <v>6000000</v>
      </c>
    </row>
    <row r="16" spans="1:3" ht="21.95" customHeight="1" x14ac:dyDescent="0.2">
      <c r="A16" s="250" t="s">
        <v>92</v>
      </c>
      <c r="B16" s="251" t="s">
        <v>218</v>
      </c>
      <c r="C16" s="275">
        <v>287000</v>
      </c>
    </row>
    <row r="17" spans="1:3" ht="21.95" customHeight="1" x14ac:dyDescent="0.2">
      <c r="A17" s="51" t="s">
        <v>155</v>
      </c>
      <c r="B17" s="181" t="s">
        <v>219</v>
      </c>
      <c r="C17" s="257">
        <v>77003125</v>
      </c>
    </row>
    <row r="18" spans="1:3" ht="21.95" customHeight="1" x14ac:dyDescent="0.2">
      <c r="A18" s="250" t="s">
        <v>156</v>
      </c>
      <c r="B18" s="181" t="s">
        <v>220</v>
      </c>
      <c r="C18" s="257">
        <v>59205640</v>
      </c>
    </row>
    <row r="19" spans="1:3" ht="21.95" customHeight="1" x14ac:dyDescent="0.2">
      <c r="A19" s="51" t="s">
        <v>112</v>
      </c>
      <c r="B19" s="182" t="s">
        <v>221</v>
      </c>
      <c r="C19" s="257">
        <v>35485769</v>
      </c>
    </row>
    <row r="20" spans="1:3" ht="21.95" customHeight="1" x14ac:dyDescent="0.2">
      <c r="A20" s="250" t="s">
        <v>141</v>
      </c>
      <c r="B20" s="182" t="s">
        <v>224</v>
      </c>
      <c r="C20" s="257">
        <v>70773049</v>
      </c>
    </row>
    <row r="21" spans="1:3" ht="21.95" customHeight="1" x14ac:dyDescent="0.2">
      <c r="A21" s="51" t="s">
        <v>142</v>
      </c>
      <c r="B21" s="182" t="s">
        <v>222</v>
      </c>
      <c r="C21" s="257">
        <v>43332199</v>
      </c>
    </row>
    <row r="22" spans="1:3" ht="21.95" customHeight="1" x14ac:dyDescent="0.2">
      <c r="A22" s="250" t="s">
        <v>143</v>
      </c>
      <c r="B22" s="182" t="s">
        <v>223</v>
      </c>
      <c r="C22" s="183">
        <v>36920500</v>
      </c>
    </row>
    <row r="23" spans="1:3" s="52" customFormat="1" ht="21.95" customHeight="1" thickBot="1" x14ac:dyDescent="0.25">
      <c r="A23" s="536" t="s">
        <v>173</v>
      </c>
      <c r="B23" s="537"/>
      <c r="C23" s="149">
        <f>SUM(C10:C22)</f>
        <v>434792849</v>
      </c>
    </row>
    <row r="24" spans="1:3" ht="21.95" customHeight="1" x14ac:dyDescent="0.2">
      <c r="A24" s="538" t="s">
        <v>174</v>
      </c>
      <c r="B24" s="539"/>
      <c r="C24" s="540"/>
    </row>
    <row r="25" spans="1:3" ht="21.95" customHeight="1" x14ac:dyDescent="0.2">
      <c r="A25" s="260" t="s">
        <v>1</v>
      </c>
      <c r="B25" s="261" t="s">
        <v>166</v>
      </c>
      <c r="C25" s="183">
        <v>2286000</v>
      </c>
    </row>
    <row r="26" spans="1:3" s="52" customFormat="1" ht="21.95" customHeight="1" thickBot="1" x14ac:dyDescent="0.25">
      <c r="A26" s="530" t="s">
        <v>175</v>
      </c>
      <c r="B26" s="531"/>
      <c r="C26" s="137">
        <f>SUM(C25:C25)</f>
        <v>2286000</v>
      </c>
    </row>
    <row r="27" spans="1:3" ht="21.95" customHeight="1" thickBot="1" x14ac:dyDescent="0.25">
      <c r="A27" s="532" t="s">
        <v>137</v>
      </c>
      <c r="B27" s="533"/>
      <c r="C27" s="150">
        <f>C23+C26</f>
        <v>437078849</v>
      </c>
    </row>
    <row r="28" spans="1:3" ht="21.95" customHeight="1" x14ac:dyDescent="0.2">
      <c r="A28" s="3"/>
      <c r="B28" s="3"/>
    </row>
    <row r="29" spans="1:3" ht="21.95" customHeight="1" x14ac:dyDescent="0.2"/>
  </sheetData>
  <mergeCells count="12">
    <mergeCell ref="A26:B26"/>
    <mergeCell ref="A27:B27"/>
    <mergeCell ref="A1:C1"/>
    <mergeCell ref="A2:C2"/>
    <mergeCell ref="A3:C3"/>
    <mergeCell ref="A4:C4"/>
    <mergeCell ref="A5:C5"/>
    <mergeCell ref="A6:C6"/>
    <mergeCell ref="A7:C7"/>
    <mergeCell ref="A23:B23"/>
    <mergeCell ref="A24:C24"/>
    <mergeCell ref="A9:C9"/>
  </mergeCells>
  <phoneticPr fontId="9" type="noConversion"/>
  <printOptions horizontalCentered="1"/>
  <pageMargins left="0.51181102362204722" right="0.51181102362204722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17</vt:i4>
      </vt:variant>
    </vt:vector>
  </HeadingPairs>
  <TitlesOfParts>
    <vt:vector size="26" baseType="lpstr"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'1.'!Nyomtatási_cím</vt:lpstr>
      <vt:lpstr>'2.'!Nyomtatási_cím</vt:lpstr>
      <vt:lpstr>'3.'!Nyomtatási_cím</vt:lpstr>
      <vt:lpstr>'4.'!Nyomtatási_cím</vt:lpstr>
      <vt:lpstr>'5.'!Nyomtatási_cím</vt:lpstr>
      <vt:lpstr>'6.'!Nyomtatási_cím</vt:lpstr>
      <vt:lpstr>'7.'!Nyomtatási_cím</vt:lpstr>
      <vt:lpstr>'8.'!Nyomtatási_cím</vt:lpstr>
      <vt:lpstr>'1.'!Nyomtatási_terület</vt:lpstr>
      <vt:lpstr>'2.'!Nyomtatási_terület</vt:lpstr>
      <vt:lpstr>'3.'!Nyomtatási_terület</vt:lpstr>
      <vt:lpstr>'4.'!Nyomtatási_terület</vt:lpstr>
      <vt:lpstr>'5.'!Nyomtatási_terület</vt:lpstr>
      <vt:lpstr>'6.'!Nyomtatási_terület</vt:lpstr>
      <vt:lpstr>'7.'!Nyomtatási_terület</vt:lpstr>
      <vt:lpstr>'8.'!Nyomtatási_terület</vt:lpstr>
      <vt:lpstr>'9.'!Nyomtatási_terület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Pénzügyi csoport</dc:creator>
  <cp:lastModifiedBy>Mar.Norbert</cp:lastModifiedBy>
  <cp:lastPrinted>2025-02-14T09:51:33Z</cp:lastPrinted>
  <dcterms:created xsi:type="dcterms:W3CDTF">2007-02-22T10:27:43Z</dcterms:created>
  <dcterms:modified xsi:type="dcterms:W3CDTF">2025-02-14T09:52:29Z</dcterms:modified>
</cp:coreProperties>
</file>